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Параметры" sheetId="2" r:id="rId2"/>
    <sheet name="Старт" sheetId="3" r:id="rId3"/>
    <sheet name="Старт 2" sheetId="4" r:id="rId4"/>
    <sheet name="Реестр" sheetId="5" r:id="rId5"/>
    <sheet name="Проверка" sheetId="6" r:id="rId6"/>
    <sheet name="Эталон отчёта" sheetId="7" r:id="rId7"/>
    <sheet name="Тесты" sheetId="8" r:id="rId8"/>
  </sheets>
  <definedNames>
    <definedName name="AllowedCategories">'Параметры'!$A$17:$A$19</definedName>
    <definedName name="AllowedDepartments">'Параметры'!$A$10:$A$14</definedName>
    <definedName name="AllowedStatuses">'Параметры'!$A$5:$A$7</definedName>
    <definedName name="_xlnm.Print_Titles" localSheetId="4">Реестр!$1:$1</definedName>
    <definedName name="_xlnm.Print_Titles" localSheetId="3">'Старт 2'!$1:$1</definedName>
    <definedName name="_xlnm.Print_Titles" localSheetId="2">Старт!$1:$1</definedName>
  </definedNames>
  <calcPr calcId="124519" fullCalcOnLoad="1"/>
</workbook>
</file>

<file path=xl/sharedStrings.xml><?xml version="1.0" encoding="utf-8"?>
<sst xmlns="http://schemas.openxmlformats.org/spreadsheetml/2006/main" count="865" uniqueCount="151">
  <si>
    <t>Учебный материал</t>
  </si>
  <si>
    <t>60 вымышленных поручений. Лекция 20.10.2026. Никаких реальных ПДн.</t>
  </si>
  <si>
    <t>Порядок демонстрации</t>
  </si>
  <si>
    <t>Старт: простое условие (одно ЕСЛИ, без дат). Старт 2: вложенное условие (два ЕСЛИ, с датой среза). Реестр: готовый итог.</t>
  </si>
  <si>
    <t>Старт</t>
  </si>
  <si>
    <t>Простое условие по статусу: =ЕСЛИ(F2="Выполнено";"Закрыто";"В работе"). Даты не используются.</t>
  </si>
  <si>
    <t>Старт 2</t>
  </si>
  <si>
    <t>Вложенное условие: сначала статус, затем срок против Параметры!B2. Здесь появляется «Просрочено».</t>
  </si>
  <si>
    <t>Реестр</t>
  </si>
  <si>
    <t>Готовая умная таблица и формулы H2:H61. Проверенный образец, не исходник для очистки.</t>
  </si>
  <si>
    <t>Параметры!B2</t>
  </si>
  <si>
    <t>Фиксированная дата среза 20.10.2026. СЕГОДНЯ() намеренно не используется.</t>
  </si>
  <si>
    <t>Сводная</t>
  </si>
  <si>
    <t>Вставка → Сводная таблица. Источник РеестрПоручений. Строки: Подразделение; столбцы: Контроль срока; значения: количество ID.</t>
  </si>
  <si>
    <t>Эталон отчёта</t>
  </si>
  <si>
    <t>Строки 1–9: статический эталон, НЕ настоящая сводная. С 15-й строки — отчёт на формулах, который считается из Реестра и обновляется сам.</t>
  </si>
  <si>
    <t>Проверка</t>
  </si>
  <si>
    <t>Ожидаемые итоги: 60 всего; 24 выполнено; 36 открыто; 18 открытых просрочено; 50% просроченных среди открытых.</t>
  </si>
  <si>
    <t>Смысл формулы H</t>
  </si>
  <si>
    <t>Выполненные получают Завершено независимо от соблюдения срока. Проверка своевременности выполненных — отдельный расчёт.</t>
  </si>
  <si>
    <t>Границы примера</t>
  </si>
  <si>
    <t>Выполненных с задержкой 12, без задержки 12. Учебный флаг просрочки считает только открытые.</t>
  </si>
  <si>
    <t>Выпадающие списки</t>
  </si>
  <si>
    <t>Подразделение (B), Категория (C) и Статус (F) выбираются из списков на листе Параметры. Опечатки исключены.</t>
  </si>
  <si>
    <t>Диаграмма</t>
  </si>
  <si>
    <t>Лист намеренно не включён: диаграммы строим вживую. Данные проще всего взять из сводной (Контроль срока) или получить СЧЁТЕСЛИМН по подразделениям, как в отчёте на формулах.</t>
  </si>
  <si>
    <t>Не делать</t>
  </si>
  <si>
    <t>Не перезаписывать оригинал при демонстрации, не отправлять реальные служебные данные внешней модели.</t>
  </si>
  <si>
    <t>Формулы в файле</t>
  </si>
  <si>
    <t>Внутри XLSX функции сохранены на английском по стандарту. Excel показывает локализованные имена.</t>
  </si>
  <si>
    <t>Параметр</t>
  </si>
  <si>
    <t>Значение</t>
  </si>
  <si>
    <t>Дата среза</t>
  </si>
  <si>
    <t>Допустимые статусы</t>
  </si>
  <si>
    <t>Выполнено</t>
  </si>
  <si>
    <t>В работе</t>
  </si>
  <si>
    <t>Новое</t>
  </si>
  <si>
    <t>Допустимые подразделения</t>
  </si>
  <si>
    <t>Организационный отдел</t>
  </si>
  <si>
    <t>Правовой отдел</t>
  </si>
  <si>
    <t>Финансовый отдел</t>
  </si>
  <si>
    <t>Отдел обращений</t>
  </si>
  <si>
    <t>ИТ-отдел</t>
  </si>
  <si>
    <t>Допустимые категории</t>
  </si>
  <si>
    <t>Организация</t>
  </si>
  <si>
    <t>Документы</t>
  </si>
  <si>
    <t>Отчётность</t>
  </si>
  <si>
    <t>ID</t>
  </si>
  <si>
    <t>Подразделение</t>
  </si>
  <si>
    <t>Категория</t>
  </si>
  <si>
    <t>Дата поступления</t>
  </si>
  <si>
    <t>Срок исполнения</t>
  </si>
  <si>
    <t>Статус</t>
  </si>
  <si>
    <t>Дата исполнения</t>
  </si>
  <si>
    <t>Контроль срока</t>
  </si>
  <si>
    <t>П-001</t>
  </si>
  <si>
    <t>П-002</t>
  </si>
  <si>
    <t>П-003</t>
  </si>
  <si>
    <t>П-004</t>
  </si>
  <si>
    <t>П-005</t>
  </si>
  <si>
    <t>П-006</t>
  </si>
  <si>
    <t>П-007</t>
  </si>
  <si>
    <t>П-008</t>
  </si>
  <si>
    <t>П-009</t>
  </si>
  <si>
    <t>П-010</t>
  </si>
  <si>
    <t>П-011</t>
  </si>
  <si>
    <t>П-012</t>
  </si>
  <si>
    <t>П-013</t>
  </si>
  <si>
    <t>П-014</t>
  </si>
  <si>
    <t>П-015</t>
  </si>
  <si>
    <t>П-016</t>
  </si>
  <si>
    <t>П-017</t>
  </si>
  <si>
    <t>П-018</t>
  </si>
  <si>
    <t>П-019</t>
  </si>
  <si>
    <t>П-020</t>
  </si>
  <si>
    <t>П-021</t>
  </si>
  <si>
    <t>П-022</t>
  </si>
  <si>
    <t>П-023</t>
  </si>
  <si>
    <t>П-024</t>
  </si>
  <si>
    <t>П-025</t>
  </si>
  <si>
    <t>П-026</t>
  </si>
  <si>
    <t>П-027</t>
  </si>
  <si>
    <t>П-028</t>
  </si>
  <si>
    <t>П-029</t>
  </si>
  <si>
    <t>П-030</t>
  </si>
  <si>
    <t>П-031</t>
  </si>
  <si>
    <t>П-032</t>
  </si>
  <si>
    <t>П-033</t>
  </si>
  <si>
    <t>П-034</t>
  </si>
  <si>
    <t>П-035</t>
  </si>
  <si>
    <t>П-036</t>
  </si>
  <si>
    <t>П-037</t>
  </si>
  <si>
    <t>П-038</t>
  </si>
  <si>
    <t>П-039</t>
  </si>
  <si>
    <t>П-040</t>
  </si>
  <si>
    <t>П-041</t>
  </si>
  <si>
    <t>П-042</t>
  </si>
  <si>
    <t>П-043</t>
  </si>
  <si>
    <t>П-044</t>
  </si>
  <si>
    <t>П-045</t>
  </si>
  <si>
    <t>П-046</t>
  </si>
  <si>
    <t>П-047</t>
  </si>
  <si>
    <t>П-048</t>
  </si>
  <si>
    <t>П-049</t>
  </si>
  <si>
    <t>П-050</t>
  </si>
  <si>
    <t>П-051</t>
  </si>
  <si>
    <t>П-052</t>
  </si>
  <si>
    <t>П-053</t>
  </si>
  <si>
    <t>П-054</t>
  </si>
  <si>
    <t>П-055</t>
  </si>
  <si>
    <t>П-056</t>
  </si>
  <si>
    <t>П-057</t>
  </si>
  <si>
    <t>П-058</t>
  </si>
  <si>
    <t>П-059</t>
  </si>
  <si>
    <t>П-060</t>
  </si>
  <si>
    <t>ШАГ 1. Простое условие: одно ЕСЛИ, только по статусу. Даты пока не используем.</t>
  </si>
  <si>
    <t>Формула: =ЕСЛИ(F2="Выполнено";"Закрыто";"В работе")</t>
  </si>
  <si>
    <t>ШАГ 2. Вложенное условие: сначала статус, затем срок против даты среза из Параметры!B2.</t>
  </si>
  <si>
    <t>Формула: =ЕСЛИ(F2="Выполнено";"Завершено";ЕСЛИ(E2&lt;Параметры!$B$2;"Просрочено";"В срок"))</t>
  </si>
  <si>
    <t>ГОТОВЫЙ ИТОГ. Умная таблица с формулами H2:H61 и подсветкой значений.</t>
  </si>
  <si>
    <t>Показатель</t>
  </si>
  <si>
    <t>Расчёт</t>
  </si>
  <si>
    <t>Ожидается</t>
  </si>
  <si>
    <t>Всего поручений</t>
  </si>
  <si>
    <t>Открыто</t>
  </si>
  <si>
    <t>Открытых просрочено</t>
  </si>
  <si>
    <t>Доля просроченных среди открытых</t>
  </si>
  <si>
    <t>Уникальных ID (контроль при сборке)</t>
  </si>
  <si>
    <t>Пропусков обязательных полей (A:F)</t>
  </si>
  <si>
    <t>Выполненных с задержкой (контроль при сборке)</t>
  </si>
  <si>
    <t>Статические проверки нужно повторить после изменения данных.</t>
  </si>
  <si>
    <t>СТАТИЧЕСКИЙ ЭТАЛОН — не сводная таблица Excel</t>
  </si>
  <si>
    <t>Завершено</t>
  </si>
  <si>
    <t>Просрочено</t>
  </si>
  <si>
    <t>В срок</t>
  </si>
  <si>
    <t>Всего</t>
  </si>
  <si>
    <t>ИТОГО</t>
  </si>
  <si>
    <t>Для обновляемого отчёта создайте сводную через Вставка → Сводная таблица.</t>
  </si>
  <si>
    <t>ОТЧЁТ НА ФОРМУЛАХ — считается из листа «Реестр» и обновляется сам</t>
  </si>
  <si>
    <t>Сверка: сумма по отделам равна итогу</t>
  </si>
  <si>
    <t>Сверка: итог совпадает с листом «Проверка»</t>
  </si>
  <si>
    <t>Правите данные в «Реестре» — этот отчёт пересчитывается сам. Сводная требует обновления.</t>
  </si>
  <si>
    <t>Случай</t>
  </si>
  <si>
    <t>Срок</t>
  </si>
  <si>
    <t>Формула</t>
  </si>
  <si>
    <t>Открыто, срок вчера</t>
  </si>
  <si>
    <t>Открыто, срок сегодня</t>
  </si>
  <si>
    <t>Открыто, срок завтра</t>
  </si>
  <si>
    <t>Выполнено с задержкой</t>
  </si>
  <si>
    <t>Последний случай: срок 19.10, исполнено 20.10. Формула не оценивает своевременность завершённых.</t>
  </si>
  <si>
    <t>Пустые/текстовые сроки и неизвестные статусы: сначала проверить данные; ответ формулы нельзя считать надёжным.</t>
  </si>
</sst>
</file>

<file path=xl/styles.xml><?xml version="1.0" encoding="utf-8"?>
<styleSheet xmlns="http://schemas.openxmlformats.org/spreadsheetml/2006/main">
  <numFmts count="2">
    <numFmt numFmtId="164" formatCode="dd.mm.yyyy"/>
    <numFmt numFmtId="165" formatCode="0%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01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2">
    <dxf>
      <font>
        <color rgb="FF9D123E"/>
      </font>
      <fill>
        <patternFill>
          <bgColor rgb="FFFFE3EA"/>
        </patternFill>
      </fill>
    </dxf>
    <dxf>
      <font>
        <color rgb="FF086B40"/>
      </font>
      <fill>
        <patternFill>
          <bgColor rgb="FFDDFA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естрПоручений" displayName="РеестрПоручений" ref="A1:H61" totalsRowShown="0">
  <autoFilter ref="A1:H61"/>
  <tableColumns count="8">
    <tableColumn id="1" name="ID"/>
    <tableColumn id="2" name="Подразделение"/>
    <tableColumn id="3" name="Категория"/>
    <tableColumn id="4" name="Дата поступления"/>
    <tableColumn id="5" name="Срок исполнения"/>
    <tableColumn id="6" name="Статус"/>
    <tableColumn id="7" name="Дата исполнения"/>
    <tableColumn id="8" name="Контроль срок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1" width="30.7109375" customWidth="1"/>
    <col min="2" max="2" width="100.7109375" customWidth="1"/>
  </cols>
  <sheetData>
    <row r="1" spans="1:2" ht="52" customHeight="1">
      <c r="A1" s="1" t="s">
        <v>0</v>
      </c>
      <c r="B1" s="2" t="s">
        <v>1</v>
      </c>
    </row>
    <row r="2" spans="1:2" ht="52" customHeight="1">
      <c r="A2" s="1" t="s">
        <v>2</v>
      </c>
      <c r="B2" s="2" t="s">
        <v>3</v>
      </c>
    </row>
    <row r="3" spans="1:2" ht="52" customHeight="1">
      <c r="A3" s="1" t="s">
        <v>4</v>
      </c>
      <c r="B3" s="2" t="s">
        <v>5</v>
      </c>
    </row>
    <row r="4" spans="1:2" ht="52" customHeight="1">
      <c r="A4" s="1" t="s">
        <v>6</v>
      </c>
      <c r="B4" s="2" t="s">
        <v>7</v>
      </c>
    </row>
    <row r="5" spans="1:2" ht="52" customHeight="1">
      <c r="A5" s="1" t="s">
        <v>8</v>
      </c>
      <c r="B5" s="2" t="s">
        <v>9</v>
      </c>
    </row>
    <row r="6" spans="1:2" ht="52" customHeight="1">
      <c r="A6" s="1" t="s">
        <v>10</v>
      </c>
      <c r="B6" s="2" t="s">
        <v>11</v>
      </c>
    </row>
    <row r="7" spans="1:2" ht="52" customHeight="1">
      <c r="A7" s="1" t="s">
        <v>12</v>
      </c>
      <c r="B7" s="2" t="s">
        <v>13</v>
      </c>
    </row>
    <row r="8" spans="1:2" ht="52" customHeight="1">
      <c r="A8" s="1" t="s">
        <v>14</v>
      </c>
      <c r="B8" s="2" t="s">
        <v>15</v>
      </c>
    </row>
    <row r="9" spans="1:2" ht="52" customHeight="1">
      <c r="A9" s="1" t="s">
        <v>16</v>
      </c>
      <c r="B9" s="2" t="s">
        <v>17</v>
      </c>
    </row>
    <row r="10" spans="1:2" ht="52" customHeight="1">
      <c r="A10" s="1" t="s">
        <v>18</v>
      </c>
      <c r="B10" s="2" t="s">
        <v>19</v>
      </c>
    </row>
    <row r="11" spans="1:2" ht="52" customHeight="1">
      <c r="A11" s="1" t="s">
        <v>20</v>
      </c>
      <c r="B11" s="2" t="s">
        <v>21</v>
      </c>
    </row>
    <row r="12" spans="1:2" ht="52" customHeight="1">
      <c r="A12" s="1" t="s">
        <v>22</v>
      </c>
      <c r="B12" s="2" t="s">
        <v>23</v>
      </c>
    </row>
    <row r="13" spans="1:2" ht="52" customHeight="1">
      <c r="A13" s="1" t="s">
        <v>24</v>
      </c>
      <c r="B13" s="2" t="s">
        <v>25</v>
      </c>
    </row>
    <row r="14" spans="1:2" ht="52" customHeight="1">
      <c r="A14" s="1" t="s">
        <v>26</v>
      </c>
      <c r="B14" s="2" t="s">
        <v>27</v>
      </c>
    </row>
    <row r="15" spans="1:2" ht="52" customHeight="1">
      <c r="A15" s="1" t="s">
        <v>28</v>
      </c>
      <c r="B15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0.7109375" customWidth="1"/>
    <col min="2" max="2" width="26.7109375" customWidth="1"/>
  </cols>
  <sheetData>
    <row r="1" spans="1:2">
      <c r="A1" s="1" t="s">
        <v>30</v>
      </c>
      <c r="B1" s="1" t="s">
        <v>31</v>
      </c>
    </row>
    <row r="2" spans="1:2">
      <c r="A2" s="3" t="s">
        <v>32</v>
      </c>
      <c r="B2" s="4">
        <v>46315</v>
      </c>
    </row>
    <row r="4" spans="1:2" ht="20" customHeight="1">
      <c r="A4" s="1" t="s">
        <v>33</v>
      </c>
    </row>
    <row r="5" spans="1:2" ht="20" customHeight="1">
      <c r="A5" s="3" t="s">
        <v>34</v>
      </c>
    </row>
    <row r="6" spans="1:2" ht="20" customHeight="1">
      <c r="A6" s="3" t="s">
        <v>35</v>
      </c>
    </row>
    <row r="7" spans="1:2">
      <c r="A7" s="3" t="s">
        <v>36</v>
      </c>
    </row>
    <row r="9" spans="1:2" ht="20" customHeight="1">
      <c r="A9" s="1" t="s">
        <v>37</v>
      </c>
    </row>
    <row r="10" spans="1:2" ht="20" customHeight="1">
      <c r="A10" s="3" t="s">
        <v>38</v>
      </c>
    </row>
    <row r="11" spans="1:2" ht="20" customHeight="1">
      <c r="A11" s="3" t="s">
        <v>39</v>
      </c>
    </row>
    <row r="12" spans="1:2" ht="20" customHeight="1">
      <c r="A12" s="3" t="s">
        <v>40</v>
      </c>
    </row>
    <row r="13" spans="1:2" ht="20" customHeight="1">
      <c r="A13" s="3" t="s">
        <v>41</v>
      </c>
    </row>
    <row r="14" spans="1:2">
      <c r="A14" s="3" t="s">
        <v>42</v>
      </c>
    </row>
    <row r="16" spans="1:2" ht="20" customHeight="1">
      <c r="A16" s="1" t="s">
        <v>43</v>
      </c>
    </row>
    <row r="17" spans="1:1" ht="20" customHeight="1">
      <c r="A17" s="3" t="s">
        <v>44</v>
      </c>
    </row>
    <row r="18" spans="1:1" ht="20" customHeight="1">
      <c r="A18" s="3" t="s">
        <v>45</v>
      </c>
    </row>
    <row r="19" spans="1:1">
      <c r="A19" s="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</row>
    <row r="2" spans="1:8" ht="23" customHeight="1">
      <c r="A2" s="3" t="s">
        <v>55</v>
      </c>
      <c r="B2" s="3" t="s">
        <v>38</v>
      </c>
      <c r="C2" s="3" t="s">
        <v>44</v>
      </c>
      <c r="D2" s="4">
        <v>46289</v>
      </c>
      <c r="E2" s="4">
        <v>46303</v>
      </c>
      <c r="F2" s="3" t="s">
        <v>34</v>
      </c>
      <c r="G2" s="4">
        <v>46301</v>
      </c>
      <c r="H2" s="3" t="str">
        <f>IF(F2="Выполнено","Закрыто","В работе")</f>
        <v>Закрыто</v>
      </c>
    </row>
    <row r="3" spans="1:8" ht="23" customHeight="1">
      <c r="A3" s="3" t="s">
        <v>56</v>
      </c>
      <c r="B3" s="3" t="s">
        <v>38</v>
      </c>
      <c r="C3" s="3" t="s">
        <v>45</v>
      </c>
      <c r="D3" s="4">
        <v>46290</v>
      </c>
      <c r="E3" s="4">
        <v>46304</v>
      </c>
      <c r="F3" s="3" t="s">
        <v>34</v>
      </c>
      <c r="G3" s="4">
        <v>46302</v>
      </c>
      <c r="H3" s="3" t="str">
        <f>IF(F3="Выполнено","Закрыто","В работе")</f>
        <v>Закрыто</v>
      </c>
    </row>
    <row r="4" spans="1:8" ht="23" customHeight="1">
      <c r="A4" s="3" t="s">
        <v>57</v>
      </c>
      <c r="B4" s="3" t="s">
        <v>38</v>
      </c>
      <c r="C4" s="3" t="s">
        <v>46</v>
      </c>
      <c r="D4" s="4">
        <v>46291</v>
      </c>
      <c r="E4" s="4">
        <v>46305</v>
      </c>
      <c r="F4" s="3" t="s">
        <v>34</v>
      </c>
      <c r="G4" s="4">
        <v>46308</v>
      </c>
      <c r="H4" s="3" t="str">
        <f>IF(F4="Выполнено","Закрыто","В работе")</f>
        <v>Закрыто</v>
      </c>
    </row>
    <row r="5" spans="1:8" ht="23" customHeight="1">
      <c r="A5" s="3" t="s">
        <v>58</v>
      </c>
      <c r="B5" s="3" t="s">
        <v>38</v>
      </c>
      <c r="C5" s="3" t="s">
        <v>44</v>
      </c>
      <c r="D5" s="4">
        <v>46292</v>
      </c>
      <c r="E5" s="4">
        <v>46306</v>
      </c>
      <c r="F5" s="3" t="s">
        <v>34</v>
      </c>
      <c r="G5" s="4">
        <v>46309</v>
      </c>
      <c r="H5" s="3" t="str">
        <f>IF(F5="Выполнено","Закрыто","В работе")</f>
        <v>Закрыто</v>
      </c>
    </row>
    <row r="6" spans="1:8" ht="23" customHeight="1">
      <c r="A6" s="3" t="s">
        <v>59</v>
      </c>
      <c r="B6" s="3" t="s">
        <v>38</v>
      </c>
      <c r="C6" s="3" t="s">
        <v>45</v>
      </c>
      <c r="D6" s="4">
        <v>46296</v>
      </c>
      <c r="E6" s="4">
        <v>46310</v>
      </c>
      <c r="F6" s="3" t="s">
        <v>35</v>
      </c>
      <c r="H6" s="3" t="str">
        <f>IF(F6="Выполнено","Закрыто","В работе")</f>
        <v>В работе</v>
      </c>
    </row>
    <row r="7" spans="1:8" ht="23" customHeight="1">
      <c r="A7" s="3" t="s">
        <v>60</v>
      </c>
      <c r="B7" s="3" t="s">
        <v>38</v>
      </c>
      <c r="C7" s="3" t="s">
        <v>46</v>
      </c>
      <c r="D7" s="4">
        <v>46295</v>
      </c>
      <c r="E7" s="4">
        <v>46309</v>
      </c>
      <c r="F7" s="3" t="s">
        <v>36</v>
      </c>
      <c r="H7" s="3" t="str">
        <f>IF(F7="Выполнено","Закрыто","В работе")</f>
        <v>В работе</v>
      </c>
    </row>
    <row r="8" spans="1:8" ht="23" customHeight="1">
      <c r="A8" s="3" t="s">
        <v>61</v>
      </c>
      <c r="B8" s="3" t="s">
        <v>38</v>
      </c>
      <c r="C8" s="3" t="s">
        <v>44</v>
      </c>
      <c r="D8" s="4">
        <v>46294</v>
      </c>
      <c r="E8" s="4">
        <v>46308</v>
      </c>
      <c r="F8" s="3" t="s">
        <v>35</v>
      </c>
      <c r="H8" s="3" t="str">
        <f>IF(F8="Выполнено","Закрыто","В работе")</f>
        <v>В работе</v>
      </c>
    </row>
    <row r="9" spans="1:8" ht="23" customHeight="1">
      <c r="A9" s="3" t="s">
        <v>62</v>
      </c>
      <c r="B9" s="3" t="s">
        <v>38</v>
      </c>
      <c r="C9" s="3" t="s">
        <v>45</v>
      </c>
      <c r="D9" s="4">
        <v>46301</v>
      </c>
      <c r="E9" s="4">
        <v>46315</v>
      </c>
      <c r="F9" s="3" t="s">
        <v>36</v>
      </c>
      <c r="H9" s="3" t="str">
        <f>IF(F9="Выполнено","Закрыто","В работе")</f>
        <v>В работе</v>
      </c>
    </row>
    <row r="10" spans="1:8" ht="23" customHeight="1">
      <c r="A10" s="3" t="s">
        <v>63</v>
      </c>
      <c r="B10" s="3" t="s">
        <v>38</v>
      </c>
      <c r="C10" s="3" t="s">
        <v>46</v>
      </c>
      <c r="D10" s="4">
        <v>46302</v>
      </c>
      <c r="E10" s="4">
        <v>46316</v>
      </c>
      <c r="F10" s="3" t="s">
        <v>35</v>
      </c>
      <c r="H10" s="3" t="str">
        <f>IF(F10="Выполнено","Закрыто","В работе")</f>
        <v>В работе</v>
      </c>
    </row>
    <row r="11" spans="1:8" ht="23" customHeight="1">
      <c r="A11" s="3" t="s">
        <v>64</v>
      </c>
      <c r="B11" s="3" t="s">
        <v>38</v>
      </c>
      <c r="C11" s="3" t="s">
        <v>44</v>
      </c>
      <c r="D11" s="4">
        <v>46303</v>
      </c>
      <c r="E11" s="4">
        <v>46317</v>
      </c>
      <c r="F11" s="3" t="s">
        <v>36</v>
      </c>
      <c r="H11" s="3" t="str">
        <f>IF(F11="Выполнено","Закрыто","В работе")</f>
        <v>В работе</v>
      </c>
    </row>
    <row r="12" spans="1:8" ht="23" customHeight="1">
      <c r="A12" s="3" t="s">
        <v>65</v>
      </c>
      <c r="B12" s="3" t="s">
        <v>38</v>
      </c>
      <c r="C12" s="3" t="s">
        <v>45</v>
      </c>
      <c r="D12" s="4">
        <v>46289</v>
      </c>
      <c r="E12" s="4">
        <v>46303</v>
      </c>
      <c r="F12" s="3" t="s">
        <v>34</v>
      </c>
      <c r="G12" s="4">
        <v>46301</v>
      </c>
      <c r="H12" s="3" t="str">
        <f>IF(F12="Выполнено","Закрыто","В работе")</f>
        <v>Закрыто</v>
      </c>
    </row>
    <row r="13" spans="1:8" ht="23" customHeight="1">
      <c r="A13" s="3" t="s">
        <v>66</v>
      </c>
      <c r="B13" s="3" t="s">
        <v>38</v>
      </c>
      <c r="C13" s="3" t="s">
        <v>46</v>
      </c>
      <c r="D13" s="4">
        <v>46290</v>
      </c>
      <c r="E13" s="4">
        <v>46304</v>
      </c>
      <c r="F13" s="3" t="s">
        <v>34</v>
      </c>
      <c r="G13" s="4">
        <v>46302</v>
      </c>
      <c r="H13" s="3" t="str">
        <f>IF(F13="Выполнено","Закрыто","В работе")</f>
        <v>Закрыто</v>
      </c>
    </row>
    <row r="14" spans="1:8" ht="23" customHeight="1">
      <c r="A14" s="3" t="s">
        <v>67</v>
      </c>
      <c r="B14" s="3" t="s">
        <v>39</v>
      </c>
      <c r="C14" s="3" t="s">
        <v>44</v>
      </c>
      <c r="D14" s="4">
        <v>46291</v>
      </c>
      <c r="E14" s="4">
        <v>46305</v>
      </c>
      <c r="F14" s="3" t="s">
        <v>34</v>
      </c>
      <c r="G14" s="4">
        <v>46308</v>
      </c>
      <c r="H14" s="3" t="str">
        <f>IF(F14="Выполнено","Закрыто","В работе")</f>
        <v>Закрыто</v>
      </c>
    </row>
    <row r="15" spans="1:8" ht="23" customHeight="1">
      <c r="A15" s="3" t="s">
        <v>68</v>
      </c>
      <c r="B15" s="3" t="s">
        <v>39</v>
      </c>
      <c r="C15" s="3" t="s">
        <v>45</v>
      </c>
      <c r="D15" s="4">
        <v>46292</v>
      </c>
      <c r="E15" s="4">
        <v>46306</v>
      </c>
      <c r="F15" s="3" t="s">
        <v>34</v>
      </c>
      <c r="G15" s="4">
        <v>46309</v>
      </c>
      <c r="H15" s="3" t="str">
        <f>IF(F15="Выполнено","Закрыто","В работе")</f>
        <v>Закрыто</v>
      </c>
    </row>
    <row r="16" spans="1:8" ht="23" customHeight="1">
      <c r="A16" s="3" t="s">
        <v>69</v>
      </c>
      <c r="B16" s="3" t="s">
        <v>39</v>
      </c>
      <c r="C16" s="3" t="s">
        <v>46</v>
      </c>
      <c r="D16" s="4">
        <v>46295</v>
      </c>
      <c r="E16" s="4">
        <v>46309</v>
      </c>
      <c r="F16" s="3" t="s">
        <v>35</v>
      </c>
      <c r="H16" s="3" t="str">
        <f>IF(F16="Выполнено","Закрыто","В работе")</f>
        <v>В работе</v>
      </c>
    </row>
    <row r="17" spans="1:8" ht="23" customHeight="1">
      <c r="A17" s="3" t="s">
        <v>70</v>
      </c>
      <c r="B17" s="3" t="s">
        <v>39</v>
      </c>
      <c r="C17" s="3" t="s">
        <v>44</v>
      </c>
      <c r="D17" s="4">
        <v>46294</v>
      </c>
      <c r="E17" s="4">
        <v>46308</v>
      </c>
      <c r="F17" s="3" t="s">
        <v>36</v>
      </c>
      <c r="H17" s="3" t="str">
        <f>IF(F17="Выполнено","Закрыто","В работе")</f>
        <v>В работе</v>
      </c>
    </row>
    <row r="18" spans="1:8" ht="23" customHeight="1">
      <c r="A18" s="3" t="s">
        <v>71</v>
      </c>
      <c r="B18" s="3" t="s">
        <v>39</v>
      </c>
      <c r="C18" s="3" t="s">
        <v>45</v>
      </c>
      <c r="D18" s="4">
        <v>46293</v>
      </c>
      <c r="E18" s="4">
        <v>46307</v>
      </c>
      <c r="F18" s="3" t="s">
        <v>35</v>
      </c>
      <c r="H18" s="3" t="str">
        <f>IF(F18="Выполнено","Закрыто","В работе")</f>
        <v>В работе</v>
      </c>
    </row>
    <row r="19" spans="1:8" ht="23" customHeight="1">
      <c r="A19" s="3" t="s">
        <v>72</v>
      </c>
      <c r="B19" s="3" t="s">
        <v>39</v>
      </c>
      <c r="C19" s="3" t="s">
        <v>46</v>
      </c>
      <c r="D19" s="4">
        <v>46304</v>
      </c>
      <c r="E19" s="4">
        <v>46318</v>
      </c>
      <c r="F19" s="3" t="s">
        <v>36</v>
      </c>
      <c r="H19" s="3" t="str">
        <f>IF(F19="Выполнено","Закрыто","В работе")</f>
        <v>В работе</v>
      </c>
    </row>
    <row r="20" spans="1:8" ht="23" customHeight="1">
      <c r="A20" s="3" t="s">
        <v>73</v>
      </c>
      <c r="B20" s="3" t="s">
        <v>39</v>
      </c>
      <c r="C20" s="3" t="s">
        <v>44</v>
      </c>
      <c r="D20" s="4">
        <v>46305</v>
      </c>
      <c r="E20" s="4">
        <v>46319</v>
      </c>
      <c r="F20" s="3" t="s">
        <v>35</v>
      </c>
      <c r="H20" s="3" t="str">
        <f>IF(F20="Выполнено","Закрыто","В работе")</f>
        <v>В работе</v>
      </c>
    </row>
    <row r="21" spans="1:8" ht="23" customHeight="1">
      <c r="A21" s="3" t="s">
        <v>74</v>
      </c>
      <c r="B21" s="3" t="s">
        <v>39</v>
      </c>
      <c r="C21" s="3" t="s">
        <v>45</v>
      </c>
      <c r="D21" s="4">
        <v>46306</v>
      </c>
      <c r="E21" s="4">
        <v>46320</v>
      </c>
      <c r="F21" s="3" t="s">
        <v>36</v>
      </c>
      <c r="H21" s="3" t="str">
        <f>IF(F21="Выполнено","Закрыто","В работе")</f>
        <v>В работе</v>
      </c>
    </row>
    <row r="22" spans="1:8" ht="23" customHeight="1">
      <c r="A22" s="3" t="s">
        <v>75</v>
      </c>
      <c r="B22" s="3" t="s">
        <v>39</v>
      </c>
      <c r="C22" s="3" t="s">
        <v>46</v>
      </c>
      <c r="D22" s="4">
        <v>46289</v>
      </c>
      <c r="E22" s="4">
        <v>46303</v>
      </c>
      <c r="F22" s="3" t="s">
        <v>34</v>
      </c>
      <c r="G22" s="4">
        <v>46301</v>
      </c>
      <c r="H22" s="3" t="str">
        <f>IF(F22="Выполнено","Закрыто","В работе")</f>
        <v>Закрыто</v>
      </c>
    </row>
    <row r="23" spans="1:8" ht="23" customHeight="1">
      <c r="A23" s="3" t="s">
        <v>76</v>
      </c>
      <c r="B23" s="3" t="s">
        <v>39</v>
      </c>
      <c r="C23" s="3" t="s">
        <v>44</v>
      </c>
      <c r="D23" s="4">
        <v>46290</v>
      </c>
      <c r="E23" s="4">
        <v>46304</v>
      </c>
      <c r="F23" s="3" t="s">
        <v>34</v>
      </c>
      <c r="G23" s="4">
        <v>46302</v>
      </c>
      <c r="H23" s="3" t="str">
        <f>IF(F23="Выполнено","Закрыто","В работе")</f>
        <v>Закрыто</v>
      </c>
    </row>
    <row r="24" spans="1:8" ht="23" customHeight="1">
      <c r="A24" s="3" t="s">
        <v>77</v>
      </c>
      <c r="B24" s="3" t="s">
        <v>39</v>
      </c>
      <c r="C24" s="3" t="s">
        <v>45</v>
      </c>
      <c r="D24" s="4">
        <v>46291</v>
      </c>
      <c r="E24" s="4">
        <v>46305</v>
      </c>
      <c r="F24" s="3" t="s">
        <v>34</v>
      </c>
      <c r="G24" s="4">
        <v>46308</v>
      </c>
      <c r="H24" s="3" t="str">
        <f>IF(F24="Выполнено","Закрыто","В работе")</f>
        <v>Закрыто</v>
      </c>
    </row>
    <row r="25" spans="1:8" ht="23" customHeight="1">
      <c r="A25" s="3" t="s">
        <v>78</v>
      </c>
      <c r="B25" s="3" t="s">
        <v>39</v>
      </c>
      <c r="C25" s="3" t="s">
        <v>46</v>
      </c>
      <c r="D25" s="4">
        <v>46292</v>
      </c>
      <c r="E25" s="4">
        <v>46306</v>
      </c>
      <c r="F25" s="3" t="s">
        <v>34</v>
      </c>
      <c r="G25" s="4">
        <v>46309</v>
      </c>
      <c r="H25" s="3" t="str">
        <f>IF(F25="Выполнено","Закрыто","В работе")</f>
        <v>Закрыто</v>
      </c>
    </row>
    <row r="26" spans="1:8" ht="23" customHeight="1">
      <c r="A26" s="3" t="s">
        <v>79</v>
      </c>
      <c r="B26" s="3" t="s">
        <v>40</v>
      </c>
      <c r="C26" s="3" t="s">
        <v>44</v>
      </c>
      <c r="D26" s="4">
        <v>46294</v>
      </c>
      <c r="E26" s="4">
        <v>46308</v>
      </c>
      <c r="F26" s="3" t="s">
        <v>35</v>
      </c>
      <c r="H26" s="3" t="str">
        <f>IF(F26="Выполнено","Закрыто","В работе")</f>
        <v>В работе</v>
      </c>
    </row>
    <row r="27" spans="1:8" ht="23" customHeight="1">
      <c r="A27" s="3" t="s">
        <v>80</v>
      </c>
      <c r="B27" s="3" t="s">
        <v>40</v>
      </c>
      <c r="C27" s="3" t="s">
        <v>45</v>
      </c>
      <c r="D27" s="4">
        <v>46293</v>
      </c>
      <c r="E27" s="4">
        <v>46307</v>
      </c>
      <c r="F27" s="3" t="s">
        <v>36</v>
      </c>
      <c r="H27" s="3" t="str">
        <f>IF(F27="Выполнено","Закрыто","В работе")</f>
        <v>В работе</v>
      </c>
    </row>
    <row r="28" spans="1:8" ht="23" customHeight="1">
      <c r="A28" s="3" t="s">
        <v>81</v>
      </c>
      <c r="B28" s="3" t="s">
        <v>40</v>
      </c>
      <c r="C28" s="3" t="s">
        <v>46</v>
      </c>
      <c r="D28" s="4">
        <v>46292</v>
      </c>
      <c r="E28" s="4">
        <v>46306</v>
      </c>
      <c r="F28" s="3" t="s">
        <v>35</v>
      </c>
      <c r="H28" s="3" t="str">
        <f>IF(F28="Выполнено","Закрыто","В работе")</f>
        <v>В работе</v>
      </c>
    </row>
    <row r="29" spans="1:8" ht="23" customHeight="1">
      <c r="A29" s="3" t="s">
        <v>82</v>
      </c>
      <c r="B29" s="3" t="s">
        <v>40</v>
      </c>
      <c r="C29" s="3" t="s">
        <v>44</v>
      </c>
      <c r="D29" s="4">
        <v>46307</v>
      </c>
      <c r="E29" s="4">
        <v>46321</v>
      </c>
      <c r="F29" s="3" t="s">
        <v>36</v>
      </c>
      <c r="H29" s="3" t="str">
        <f>IF(F29="Выполнено","Закрыто","В работе")</f>
        <v>В работе</v>
      </c>
    </row>
    <row r="30" spans="1:8" ht="23" customHeight="1">
      <c r="A30" s="3" t="s">
        <v>83</v>
      </c>
      <c r="B30" s="3" t="s">
        <v>40</v>
      </c>
      <c r="C30" s="3" t="s">
        <v>45</v>
      </c>
      <c r="D30" s="4">
        <v>46301</v>
      </c>
      <c r="E30" s="4">
        <v>46315</v>
      </c>
      <c r="F30" s="3" t="s">
        <v>35</v>
      </c>
      <c r="H30" s="3" t="str">
        <f>IF(F30="Выполнено","Закрыто","В работе")</f>
        <v>В работе</v>
      </c>
    </row>
    <row r="31" spans="1:8" ht="23" customHeight="1">
      <c r="A31" s="3" t="s">
        <v>84</v>
      </c>
      <c r="B31" s="3" t="s">
        <v>40</v>
      </c>
      <c r="C31" s="3" t="s">
        <v>46</v>
      </c>
      <c r="D31" s="4">
        <v>46302</v>
      </c>
      <c r="E31" s="4">
        <v>46316</v>
      </c>
      <c r="F31" s="3" t="s">
        <v>36</v>
      </c>
      <c r="H31" s="3" t="str">
        <f>IF(F31="Выполнено","Закрыто","В работе")</f>
        <v>В работе</v>
      </c>
    </row>
    <row r="32" spans="1:8" ht="23" customHeight="1">
      <c r="A32" s="3" t="s">
        <v>85</v>
      </c>
      <c r="B32" s="3" t="s">
        <v>40</v>
      </c>
      <c r="C32" s="3" t="s">
        <v>44</v>
      </c>
      <c r="D32" s="4">
        <v>46289</v>
      </c>
      <c r="E32" s="4">
        <v>46303</v>
      </c>
      <c r="F32" s="3" t="s">
        <v>34</v>
      </c>
      <c r="G32" s="4">
        <v>46301</v>
      </c>
      <c r="H32" s="3" t="str">
        <f>IF(F32="Выполнено","Закрыто","В работе")</f>
        <v>Закрыто</v>
      </c>
    </row>
    <row r="33" spans="1:8" ht="23" customHeight="1">
      <c r="A33" s="3" t="s">
        <v>86</v>
      </c>
      <c r="B33" s="3" t="s">
        <v>40</v>
      </c>
      <c r="C33" s="3" t="s">
        <v>45</v>
      </c>
      <c r="D33" s="4">
        <v>46290</v>
      </c>
      <c r="E33" s="4">
        <v>46304</v>
      </c>
      <c r="F33" s="3" t="s">
        <v>34</v>
      </c>
      <c r="G33" s="4">
        <v>46302</v>
      </c>
      <c r="H33" s="3" t="str">
        <f>IF(F33="Выполнено","Закрыто","В работе")</f>
        <v>Закрыто</v>
      </c>
    </row>
    <row r="34" spans="1:8" ht="23" customHeight="1">
      <c r="A34" s="3" t="s">
        <v>87</v>
      </c>
      <c r="B34" s="3" t="s">
        <v>40</v>
      </c>
      <c r="C34" s="3" t="s">
        <v>46</v>
      </c>
      <c r="D34" s="4">
        <v>46291</v>
      </c>
      <c r="E34" s="4">
        <v>46305</v>
      </c>
      <c r="F34" s="3" t="s">
        <v>34</v>
      </c>
      <c r="G34" s="4">
        <v>46308</v>
      </c>
      <c r="H34" s="3" t="str">
        <f>IF(F34="Выполнено","Закрыто","В работе")</f>
        <v>Закрыто</v>
      </c>
    </row>
    <row r="35" spans="1:8" ht="23" customHeight="1">
      <c r="A35" s="3" t="s">
        <v>88</v>
      </c>
      <c r="B35" s="3" t="s">
        <v>40</v>
      </c>
      <c r="C35" s="3" t="s">
        <v>44</v>
      </c>
      <c r="D35" s="4">
        <v>46292</v>
      </c>
      <c r="E35" s="4">
        <v>46306</v>
      </c>
      <c r="F35" s="3" t="s">
        <v>34</v>
      </c>
      <c r="G35" s="4">
        <v>46309</v>
      </c>
      <c r="H35" s="3" t="str">
        <f>IF(F35="Выполнено","Закрыто","В работе")</f>
        <v>Закрыто</v>
      </c>
    </row>
    <row r="36" spans="1:8" ht="23" customHeight="1">
      <c r="A36" s="3" t="s">
        <v>89</v>
      </c>
      <c r="B36" s="3" t="s">
        <v>40</v>
      </c>
      <c r="C36" s="3" t="s">
        <v>45</v>
      </c>
      <c r="D36" s="4">
        <v>46293</v>
      </c>
      <c r="E36" s="4">
        <v>46307</v>
      </c>
      <c r="F36" s="3" t="s">
        <v>35</v>
      </c>
      <c r="H36" s="3" t="str">
        <f>IF(F36="Выполнено","Закрыто","В работе")</f>
        <v>В работе</v>
      </c>
    </row>
    <row r="37" spans="1:8" ht="23" customHeight="1">
      <c r="A37" s="3" t="s">
        <v>90</v>
      </c>
      <c r="B37" s="3" t="s">
        <v>40</v>
      </c>
      <c r="C37" s="3" t="s">
        <v>46</v>
      </c>
      <c r="D37" s="4">
        <v>46292</v>
      </c>
      <c r="E37" s="4">
        <v>46306</v>
      </c>
      <c r="F37" s="3" t="s">
        <v>36</v>
      </c>
      <c r="H37" s="3" t="str">
        <f>IF(F37="Выполнено","Закрыто","В работе")</f>
        <v>В работе</v>
      </c>
    </row>
    <row r="38" spans="1:8" ht="23" customHeight="1">
      <c r="A38" s="3" t="s">
        <v>91</v>
      </c>
      <c r="B38" s="3" t="s">
        <v>41</v>
      </c>
      <c r="C38" s="3" t="s">
        <v>44</v>
      </c>
      <c r="D38" s="4">
        <v>46300</v>
      </c>
      <c r="E38" s="4">
        <v>46314</v>
      </c>
      <c r="F38" s="3" t="s">
        <v>35</v>
      </c>
      <c r="H38" s="3" t="str">
        <f>IF(F38="Выполнено","Закрыто","В работе")</f>
        <v>В работе</v>
      </c>
    </row>
    <row r="39" spans="1:8" ht="23" customHeight="1">
      <c r="A39" s="3" t="s">
        <v>92</v>
      </c>
      <c r="B39" s="3" t="s">
        <v>41</v>
      </c>
      <c r="C39" s="3" t="s">
        <v>45</v>
      </c>
      <c r="D39" s="4">
        <v>46303</v>
      </c>
      <c r="E39" s="4">
        <v>46317</v>
      </c>
      <c r="F39" s="3" t="s">
        <v>36</v>
      </c>
      <c r="H39" s="3" t="str">
        <f>IF(F39="Выполнено","Закрыто","В работе")</f>
        <v>В работе</v>
      </c>
    </row>
    <row r="40" spans="1:8" ht="23" customHeight="1">
      <c r="A40" s="3" t="s">
        <v>93</v>
      </c>
      <c r="B40" s="3" t="s">
        <v>41</v>
      </c>
      <c r="C40" s="3" t="s">
        <v>46</v>
      </c>
      <c r="D40" s="4">
        <v>46304</v>
      </c>
      <c r="E40" s="4">
        <v>46318</v>
      </c>
      <c r="F40" s="3" t="s">
        <v>35</v>
      </c>
      <c r="H40" s="3" t="str">
        <f>IF(F40="Выполнено","Закрыто","В работе")</f>
        <v>В работе</v>
      </c>
    </row>
    <row r="41" spans="1:8" ht="23" customHeight="1">
      <c r="A41" s="3" t="s">
        <v>94</v>
      </c>
      <c r="B41" s="3" t="s">
        <v>41</v>
      </c>
      <c r="C41" s="3" t="s">
        <v>44</v>
      </c>
      <c r="D41" s="4">
        <v>46305</v>
      </c>
      <c r="E41" s="4">
        <v>46319</v>
      </c>
      <c r="F41" s="3" t="s">
        <v>36</v>
      </c>
      <c r="H41" s="3" t="str">
        <f>IF(F41="Выполнено","Закрыто","В работе")</f>
        <v>В работе</v>
      </c>
    </row>
    <row r="42" spans="1:8" ht="23" customHeight="1">
      <c r="A42" s="3" t="s">
        <v>95</v>
      </c>
      <c r="B42" s="3" t="s">
        <v>41</v>
      </c>
      <c r="C42" s="3" t="s">
        <v>45</v>
      </c>
      <c r="D42" s="4">
        <v>46289</v>
      </c>
      <c r="E42" s="4">
        <v>46303</v>
      </c>
      <c r="F42" s="3" t="s">
        <v>34</v>
      </c>
      <c r="G42" s="4">
        <v>46301</v>
      </c>
      <c r="H42" s="3" t="str">
        <f>IF(F42="Выполнено","Закрыто","В работе")</f>
        <v>Закрыто</v>
      </c>
    </row>
    <row r="43" spans="1:8" ht="23" customHeight="1">
      <c r="A43" s="3" t="s">
        <v>96</v>
      </c>
      <c r="B43" s="3" t="s">
        <v>41</v>
      </c>
      <c r="C43" s="3" t="s">
        <v>46</v>
      </c>
      <c r="D43" s="4">
        <v>46290</v>
      </c>
      <c r="E43" s="4">
        <v>46304</v>
      </c>
      <c r="F43" s="3" t="s">
        <v>34</v>
      </c>
      <c r="G43" s="4">
        <v>46302</v>
      </c>
      <c r="H43" s="3" t="str">
        <f>IF(F43="Выполнено","Закрыто","В работе")</f>
        <v>Закрыто</v>
      </c>
    </row>
    <row r="44" spans="1:8" ht="23" customHeight="1">
      <c r="A44" s="3" t="s">
        <v>97</v>
      </c>
      <c r="B44" s="3" t="s">
        <v>41</v>
      </c>
      <c r="C44" s="3" t="s">
        <v>44</v>
      </c>
      <c r="D44" s="4">
        <v>46291</v>
      </c>
      <c r="E44" s="4">
        <v>46305</v>
      </c>
      <c r="F44" s="3" t="s">
        <v>34</v>
      </c>
      <c r="G44" s="4">
        <v>46308</v>
      </c>
      <c r="H44" s="3" t="str">
        <f>IF(F44="Выполнено","Закрыто","В работе")</f>
        <v>Закрыто</v>
      </c>
    </row>
    <row r="45" spans="1:8" ht="23" customHeight="1">
      <c r="A45" s="3" t="s">
        <v>98</v>
      </c>
      <c r="B45" s="3" t="s">
        <v>41</v>
      </c>
      <c r="C45" s="3" t="s">
        <v>45</v>
      </c>
      <c r="D45" s="4">
        <v>46292</v>
      </c>
      <c r="E45" s="4">
        <v>46306</v>
      </c>
      <c r="F45" s="3" t="s">
        <v>34</v>
      </c>
      <c r="G45" s="4">
        <v>46309</v>
      </c>
      <c r="H45" s="3" t="str">
        <f>IF(F45="Выполнено","Закрыто","В работе")</f>
        <v>Закрыто</v>
      </c>
    </row>
    <row r="46" spans="1:8" ht="23" customHeight="1">
      <c r="A46" s="3" t="s">
        <v>99</v>
      </c>
      <c r="B46" s="3" t="s">
        <v>41</v>
      </c>
      <c r="C46" s="3" t="s">
        <v>46</v>
      </c>
      <c r="D46" s="4">
        <v>46292</v>
      </c>
      <c r="E46" s="4">
        <v>46306</v>
      </c>
      <c r="F46" s="3" t="s">
        <v>35</v>
      </c>
      <c r="H46" s="3" t="str">
        <f>IF(F46="Выполнено","Закрыто","В работе")</f>
        <v>В работе</v>
      </c>
    </row>
    <row r="47" spans="1:8" ht="23" customHeight="1">
      <c r="A47" s="3" t="s">
        <v>100</v>
      </c>
      <c r="B47" s="3" t="s">
        <v>41</v>
      </c>
      <c r="C47" s="3" t="s">
        <v>44</v>
      </c>
      <c r="D47" s="4">
        <v>46300</v>
      </c>
      <c r="E47" s="4">
        <v>46314</v>
      </c>
      <c r="F47" s="3" t="s">
        <v>36</v>
      </c>
      <c r="H47" s="3" t="str">
        <f>IF(F47="Выполнено","Закрыто","В работе")</f>
        <v>В работе</v>
      </c>
    </row>
    <row r="48" spans="1:8" ht="23" customHeight="1">
      <c r="A48" s="3" t="s">
        <v>101</v>
      </c>
      <c r="B48" s="3" t="s">
        <v>41</v>
      </c>
      <c r="C48" s="3" t="s">
        <v>45</v>
      </c>
      <c r="D48" s="4">
        <v>46299</v>
      </c>
      <c r="E48" s="4">
        <v>46313</v>
      </c>
      <c r="F48" s="3" t="s">
        <v>35</v>
      </c>
      <c r="H48" s="3" t="str">
        <f>IF(F48="Выполнено","Закрыто","В работе")</f>
        <v>В работе</v>
      </c>
    </row>
    <row r="49" spans="1:8" ht="23" customHeight="1">
      <c r="A49" s="3" t="s">
        <v>102</v>
      </c>
      <c r="B49" s="3" t="s">
        <v>41</v>
      </c>
      <c r="C49" s="3" t="s">
        <v>46</v>
      </c>
      <c r="D49" s="4">
        <v>46306</v>
      </c>
      <c r="E49" s="4">
        <v>46320</v>
      </c>
      <c r="F49" s="3" t="s">
        <v>36</v>
      </c>
      <c r="H49" s="3" t="str">
        <f>IF(F49="Выполнено","Закрыто","В работе")</f>
        <v>В работе</v>
      </c>
    </row>
    <row r="50" spans="1:8" ht="23" customHeight="1">
      <c r="A50" s="3" t="s">
        <v>103</v>
      </c>
      <c r="B50" s="3" t="s">
        <v>42</v>
      </c>
      <c r="C50" s="3" t="s">
        <v>44</v>
      </c>
      <c r="D50" s="4">
        <v>46307</v>
      </c>
      <c r="E50" s="4">
        <v>46321</v>
      </c>
      <c r="F50" s="3" t="s">
        <v>35</v>
      </c>
      <c r="H50" s="3" t="str">
        <f>IF(F50="Выполнено","Закрыто","В работе")</f>
        <v>В работе</v>
      </c>
    </row>
    <row r="51" spans="1:8" ht="23" customHeight="1">
      <c r="A51" s="3" t="s">
        <v>104</v>
      </c>
      <c r="B51" s="3" t="s">
        <v>42</v>
      </c>
      <c r="C51" s="3" t="s">
        <v>45</v>
      </c>
      <c r="D51" s="4">
        <v>46301</v>
      </c>
      <c r="E51" s="4">
        <v>46315</v>
      </c>
      <c r="F51" s="3" t="s">
        <v>36</v>
      </c>
      <c r="H51" s="3" t="str">
        <f>IF(F51="Выполнено","Закрыто","В работе")</f>
        <v>В работе</v>
      </c>
    </row>
    <row r="52" spans="1:8" ht="23" customHeight="1">
      <c r="A52" s="3" t="s">
        <v>105</v>
      </c>
      <c r="B52" s="3" t="s">
        <v>42</v>
      </c>
      <c r="C52" s="3" t="s">
        <v>46</v>
      </c>
      <c r="D52" s="4">
        <v>46289</v>
      </c>
      <c r="E52" s="4">
        <v>46303</v>
      </c>
      <c r="F52" s="3" t="s">
        <v>34</v>
      </c>
      <c r="G52" s="4">
        <v>46301</v>
      </c>
      <c r="H52" s="3" t="str">
        <f>IF(F52="Выполнено","Закрыто","В работе")</f>
        <v>Закрыто</v>
      </c>
    </row>
    <row r="53" spans="1:8" ht="23" customHeight="1">
      <c r="A53" s="3" t="s">
        <v>106</v>
      </c>
      <c r="B53" s="3" t="s">
        <v>42</v>
      </c>
      <c r="C53" s="3" t="s">
        <v>44</v>
      </c>
      <c r="D53" s="4">
        <v>46290</v>
      </c>
      <c r="E53" s="4">
        <v>46304</v>
      </c>
      <c r="F53" s="3" t="s">
        <v>34</v>
      </c>
      <c r="G53" s="4">
        <v>46302</v>
      </c>
      <c r="H53" s="3" t="str">
        <f>IF(F53="Выполнено","Закрыто","В работе")</f>
        <v>Закрыто</v>
      </c>
    </row>
    <row r="54" spans="1:8" ht="23" customHeight="1">
      <c r="A54" s="3" t="s">
        <v>107</v>
      </c>
      <c r="B54" s="3" t="s">
        <v>42</v>
      </c>
      <c r="C54" s="3" t="s">
        <v>45</v>
      </c>
      <c r="D54" s="4">
        <v>46291</v>
      </c>
      <c r="E54" s="4">
        <v>46305</v>
      </c>
      <c r="F54" s="3" t="s">
        <v>34</v>
      </c>
      <c r="G54" s="4">
        <v>46308</v>
      </c>
      <c r="H54" s="3" t="str">
        <f>IF(F54="Выполнено","Закрыто","В работе")</f>
        <v>Закрыто</v>
      </c>
    </row>
    <row r="55" spans="1:8" ht="23" customHeight="1">
      <c r="A55" s="3" t="s">
        <v>108</v>
      </c>
      <c r="B55" s="3" t="s">
        <v>42</v>
      </c>
      <c r="C55" s="3" t="s">
        <v>46</v>
      </c>
      <c r="D55" s="4">
        <v>46292</v>
      </c>
      <c r="E55" s="4">
        <v>46306</v>
      </c>
      <c r="F55" s="3" t="s">
        <v>34</v>
      </c>
      <c r="G55" s="4">
        <v>46309</v>
      </c>
      <c r="H55" s="3" t="str">
        <f>IF(F55="Выполнено","Закрыто","В работе")</f>
        <v>Закрыто</v>
      </c>
    </row>
    <row r="56" spans="1:8" ht="23" customHeight="1">
      <c r="A56" s="3" t="s">
        <v>109</v>
      </c>
      <c r="B56" s="3" t="s">
        <v>42</v>
      </c>
      <c r="C56" s="3" t="s">
        <v>44</v>
      </c>
      <c r="D56" s="4">
        <v>46300</v>
      </c>
      <c r="E56" s="4">
        <v>46314</v>
      </c>
      <c r="F56" s="3" t="s">
        <v>35</v>
      </c>
      <c r="H56" s="3" t="str">
        <f>IF(F56="Выполнено","Закрыто","В работе")</f>
        <v>В работе</v>
      </c>
    </row>
    <row r="57" spans="1:8" ht="23" customHeight="1">
      <c r="A57" s="3" t="s">
        <v>110</v>
      </c>
      <c r="B57" s="3" t="s">
        <v>42</v>
      </c>
      <c r="C57" s="3" t="s">
        <v>45</v>
      </c>
      <c r="D57" s="4">
        <v>46299</v>
      </c>
      <c r="E57" s="4">
        <v>46313</v>
      </c>
      <c r="F57" s="3" t="s">
        <v>36</v>
      </c>
      <c r="H57" s="3" t="str">
        <f>IF(F57="Выполнено","Закрыто","В работе")</f>
        <v>В работе</v>
      </c>
    </row>
    <row r="58" spans="1:8" ht="23" customHeight="1">
      <c r="A58" s="3" t="s">
        <v>111</v>
      </c>
      <c r="B58" s="3" t="s">
        <v>42</v>
      </c>
      <c r="C58" s="3" t="s">
        <v>46</v>
      </c>
      <c r="D58" s="4">
        <v>46298</v>
      </c>
      <c r="E58" s="4">
        <v>46312</v>
      </c>
      <c r="F58" s="3" t="s">
        <v>35</v>
      </c>
      <c r="H58" s="3" t="str">
        <f>IF(F58="Выполнено","Закрыто","В работе")</f>
        <v>В работе</v>
      </c>
    </row>
    <row r="59" spans="1:8" ht="23" customHeight="1">
      <c r="A59" s="3" t="s">
        <v>112</v>
      </c>
      <c r="B59" s="3" t="s">
        <v>42</v>
      </c>
      <c r="C59" s="3" t="s">
        <v>44</v>
      </c>
      <c r="D59" s="4">
        <v>46302</v>
      </c>
      <c r="E59" s="4">
        <v>46316</v>
      </c>
      <c r="F59" s="3" t="s">
        <v>36</v>
      </c>
      <c r="H59" s="3" t="str">
        <f>IF(F59="Выполнено","Закрыто","В работе")</f>
        <v>В работе</v>
      </c>
    </row>
    <row r="60" spans="1:8" ht="23" customHeight="1">
      <c r="A60" s="3" t="s">
        <v>113</v>
      </c>
      <c r="B60" s="3" t="s">
        <v>42</v>
      </c>
      <c r="C60" s="3" t="s">
        <v>45</v>
      </c>
      <c r="D60" s="4">
        <v>46303</v>
      </c>
      <c r="E60" s="4">
        <v>46317</v>
      </c>
      <c r="F60" s="3" t="s">
        <v>35</v>
      </c>
      <c r="H60" s="3" t="str">
        <f>IF(F60="Выполнено","Закрыто","В работе")</f>
        <v>В работе</v>
      </c>
    </row>
    <row r="61" spans="1:8" ht="23" customHeight="1">
      <c r="A61" s="3" t="s">
        <v>114</v>
      </c>
      <c r="B61" s="3" t="s">
        <v>42</v>
      </c>
      <c r="C61" s="3" t="s">
        <v>46</v>
      </c>
      <c r="D61" s="4">
        <v>46304</v>
      </c>
      <c r="E61" s="4">
        <v>46318</v>
      </c>
      <c r="F61" s="3" t="s">
        <v>36</v>
      </c>
      <c r="H61" s="3" t="str">
        <f>IF(F61="Выполнено","Закрыто","В работе")</f>
        <v>В работе</v>
      </c>
    </row>
    <row r="63" spans="1:8" ht="26" customHeight="1">
      <c r="A63" s="2" t="s">
        <v>115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116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</row>
    <row r="2" spans="1:8" ht="23" customHeight="1">
      <c r="A2" s="3" t="s">
        <v>55</v>
      </c>
      <c r="B2" s="3" t="s">
        <v>38</v>
      </c>
      <c r="C2" s="3" t="s">
        <v>44</v>
      </c>
      <c r="D2" s="4">
        <v>46289</v>
      </c>
      <c r="E2" s="4">
        <v>46303</v>
      </c>
      <c r="F2" s="3" t="s">
        <v>34</v>
      </c>
      <c r="G2" s="4">
        <v>46301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56</v>
      </c>
      <c r="B3" s="3" t="s">
        <v>38</v>
      </c>
      <c r="C3" s="3" t="s">
        <v>45</v>
      </c>
      <c r="D3" s="4">
        <v>46290</v>
      </c>
      <c r="E3" s="4">
        <v>46304</v>
      </c>
      <c r="F3" s="3" t="s">
        <v>34</v>
      </c>
      <c r="G3" s="4">
        <v>46302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57</v>
      </c>
      <c r="B4" s="3" t="s">
        <v>38</v>
      </c>
      <c r="C4" s="3" t="s">
        <v>46</v>
      </c>
      <c r="D4" s="4">
        <v>46291</v>
      </c>
      <c r="E4" s="4">
        <v>46305</v>
      </c>
      <c r="F4" s="3" t="s">
        <v>34</v>
      </c>
      <c r="G4" s="4">
        <v>46308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58</v>
      </c>
      <c r="B5" s="3" t="s">
        <v>38</v>
      </c>
      <c r="C5" s="3" t="s">
        <v>44</v>
      </c>
      <c r="D5" s="4">
        <v>46292</v>
      </c>
      <c r="E5" s="4">
        <v>46306</v>
      </c>
      <c r="F5" s="3" t="s">
        <v>34</v>
      </c>
      <c r="G5" s="4">
        <v>46309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59</v>
      </c>
      <c r="B6" s="3" t="s">
        <v>38</v>
      </c>
      <c r="C6" s="3" t="s">
        <v>45</v>
      </c>
      <c r="D6" s="4">
        <v>46296</v>
      </c>
      <c r="E6" s="4">
        <v>46310</v>
      </c>
      <c r="F6" s="3" t="s">
        <v>35</v>
      </c>
      <c r="H6" s="3" t="str">
        <f>IF(F6="Выполнено","Завершено",IF(E6&lt;'Параметры'!$B$2,"Просрочено","В срок"))</f>
        <v>Просрочено</v>
      </c>
    </row>
    <row r="7" spans="1:8" ht="23" customHeight="1">
      <c r="A7" s="3" t="s">
        <v>60</v>
      </c>
      <c r="B7" s="3" t="s">
        <v>38</v>
      </c>
      <c r="C7" s="3" t="s">
        <v>46</v>
      </c>
      <c r="D7" s="4">
        <v>46295</v>
      </c>
      <c r="E7" s="4">
        <v>46309</v>
      </c>
      <c r="F7" s="3" t="s">
        <v>36</v>
      </c>
      <c r="H7" s="3" t="str">
        <f>IF(F7="Выполнено","Завершено",IF(E7&lt;'Параметры'!$B$2,"Просрочено","В срок"))</f>
        <v>Просрочено</v>
      </c>
    </row>
    <row r="8" spans="1:8" ht="23" customHeight="1">
      <c r="A8" s="3" t="s">
        <v>61</v>
      </c>
      <c r="B8" s="3" t="s">
        <v>38</v>
      </c>
      <c r="C8" s="3" t="s">
        <v>44</v>
      </c>
      <c r="D8" s="4">
        <v>46294</v>
      </c>
      <c r="E8" s="4">
        <v>46308</v>
      </c>
      <c r="F8" s="3" t="s">
        <v>35</v>
      </c>
      <c r="H8" s="3" t="str">
        <f>IF(F8="Выполнено","Завершено",IF(E8&lt;'Параметры'!$B$2,"Просрочено","В срок"))</f>
        <v>Просрочено</v>
      </c>
    </row>
    <row r="9" spans="1:8" ht="23" customHeight="1">
      <c r="A9" s="3" t="s">
        <v>62</v>
      </c>
      <c r="B9" s="3" t="s">
        <v>38</v>
      </c>
      <c r="C9" s="3" t="s">
        <v>45</v>
      </c>
      <c r="D9" s="4">
        <v>46301</v>
      </c>
      <c r="E9" s="4">
        <v>46315</v>
      </c>
      <c r="F9" s="3" t="s">
        <v>36</v>
      </c>
      <c r="H9" s="3" t="str">
        <f>IF(F9="Выполнено","Завершено",IF(E9&lt;'Параметры'!$B$2,"Просрочено","В срок"))</f>
        <v>В срок</v>
      </c>
    </row>
    <row r="10" spans="1:8" ht="23" customHeight="1">
      <c r="A10" s="3" t="s">
        <v>63</v>
      </c>
      <c r="B10" s="3" t="s">
        <v>38</v>
      </c>
      <c r="C10" s="3" t="s">
        <v>46</v>
      </c>
      <c r="D10" s="4">
        <v>46302</v>
      </c>
      <c r="E10" s="4">
        <v>46316</v>
      </c>
      <c r="F10" s="3" t="s">
        <v>35</v>
      </c>
      <c r="H10" s="3" t="str">
        <f>IF(F10="Выполнено","Завершено",IF(E10&lt;'Параметры'!$B$2,"Просрочено","В срок"))</f>
        <v>В срок</v>
      </c>
    </row>
    <row r="11" spans="1:8" ht="23" customHeight="1">
      <c r="A11" s="3" t="s">
        <v>64</v>
      </c>
      <c r="B11" s="3" t="s">
        <v>38</v>
      </c>
      <c r="C11" s="3" t="s">
        <v>44</v>
      </c>
      <c r="D11" s="4">
        <v>46303</v>
      </c>
      <c r="E11" s="4">
        <v>46317</v>
      </c>
      <c r="F11" s="3" t="s">
        <v>36</v>
      </c>
      <c r="H11" s="3" t="str">
        <f>IF(F11="Выполнено","Завершено",IF(E11&lt;'Параметры'!$B$2,"Просрочено","В срок"))</f>
        <v>В срок</v>
      </c>
    </row>
    <row r="12" spans="1:8" ht="23" customHeight="1">
      <c r="A12" s="3" t="s">
        <v>65</v>
      </c>
      <c r="B12" s="3" t="s">
        <v>38</v>
      </c>
      <c r="C12" s="3" t="s">
        <v>45</v>
      </c>
      <c r="D12" s="4">
        <v>46289</v>
      </c>
      <c r="E12" s="4">
        <v>46303</v>
      </c>
      <c r="F12" s="3" t="s">
        <v>34</v>
      </c>
      <c r="G12" s="4">
        <v>46301</v>
      </c>
      <c r="H12" s="3" t="str">
        <f>IF(F12="Выполнено","Завершено",IF(E12&lt;'Параметры'!$B$2,"Просрочено","В срок"))</f>
        <v>Завершено</v>
      </c>
    </row>
    <row r="13" spans="1:8" ht="23" customHeight="1">
      <c r="A13" s="3" t="s">
        <v>66</v>
      </c>
      <c r="B13" s="3" t="s">
        <v>38</v>
      </c>
      <c r="C13" s="3" t="s">
        <v>46</v>
      </c>
      <c r="D13" s="4">
        <v>46290</v>
      </c>
      <c r="E13" s="4">
        <v>46304</v>
      </c>
      <c r="F13" s="3" t="s">
        <v>34</v>
      </c>
      <c r="G13" s="4">
        <v>46302</v>
      </c>
      <c r="H13" s="3" t="str">
        <f>IF(F13="Выполнено","Завершено",IF(E13&lt;'Параметры'!$B$2,"Просрочено","В срок"))</f>
        <v>Завершено</v>
      </c>
    </row>
    <row r="14" spans="1:8" ht="23" customHeight="1">
      <c r="A14" s="3" t="s">
        <v>67</v>
      </c>
      <c r="B14" s="3" t="s">
        <v>39</v>
      </c>
      <c r="C14" s="3" t="s">
        <v>44</v>
      </c>
      <c r="D14" s="4">
        <v>46291</v>
      </c>
      <c r="E14" s="4">
        <v>46305</v>
      </c>
      <c r="F14" s="3" t="s">
        <v>34</v>
      </c>
      <c r="G14" s="4">
        <v>46308</v>
      </c>
      <c r="H14" s="3" t="str">
        <f>IF(F14="Выполнено","Завершено",IF(E14&lt;'Параметры'!$B$2,"Просрочено","В срок"))</f>
        <v>Завершено</v>
      </c>
    </row>
    <row r="15" spans="1:8" ht="23" customHeight="1">
      <c r="A15" s="3" t="s">
        <v>68</v>
      </c>
      <c r="B15" s="3" t="s">
        <v>39</v>
      </c>
      <c r="C15" s="3" t="s">
        <v>45</v>
      </c>
      <c r="D15" s="4">
        <v>46292</v>
      </c>
      <c r="E15" s="4">
        <v>46306</v>
      </c>
      <c r="F15" s="3" t="s">
        <v>34</v>
      </c>
      <c r="G15" s="4">
        <v>46309</v>
      </c>
      <c r="H15" s="3" t="str">
        <f>IF(F15="Выполнено","Завершено",IF(E15&lt;'Параметры'!$B$2,"Просрочено","В срок"))</f>
        <v>Завершено</v>
      </c>
    </row>
    <row r="16" spans="1:8" ht="23" customHeight="1">
      <c r="A16" s="3" t="s">
        <v>69</v>
      </c>
      <c r="B16" s="3" t="s">
        <v>39</v>
      </c>
      <c r="C16" s="3" t="s">
        <v>46</v>
      </c>
      <c r="D16" s="4">
        <v>46295</v>
      </c>
      <c r="E16" s="4">
        <v>46309</v>
      </c>
      <c r="F16" s="3" t="s">
        <v>35</v>
      </c>
      <c r="H16" s="3" t="str">
        <f>IF(F16="Выполнено","Завершено",IF(E16&lt;'Параметры'!$B$2,"Просрочено","В срок"))</f>
        <v>Просрочено</v>
      </c>
    </row>
    <row r="17" spans="1:8" ht="23" customHeight="1">
      <c r="A17" s="3" t="s">
        <v>70</v>
      </c>
      <c r="B17" s="3" t="s">
        <v>39</v>
      </c>
      <c r="C17" s="3" t="s">
        <v>44</v>
      </c>
      <c r="D17" s="4">
        <v>46294</v>
      </c>
      <c r="E17" s="4">
        <v>46308</v>
      </c>
      <c r="F17" s="3" t="s">
        <v>36</v>
      </c>
      <c r="H17" s="3" t="str">
        <f>IF(F17="Выполнено","Завершено",IF(E17&lt;'Параметры'!$B$2,"Просрочено","В срок"))</f>
        <v>Просрочено</v>
      </c>
    </row>
    <row r="18" spans="1:8" ht="23" customHeight="1">
      <c r="A18" s="3" t="s">
        <v>71</v>
      </c>
      <c r="B18" s="3" t="s">
        <v>39</v>
      </c>
      <c r="C18" s="3" t="s">
        <v>45</v>
      </c>
      <c r="D18" s="4">
        <v>46293</v>
      </c>
      <c r="E18" s="4">
        <v>46307</v>
      </c>
      <c r="F18" s="3" t="s">
        <v>35</v>
      </c>
      <c r="H18" s="3" t="str">
        <f>IF(F18="Выполнено","Завершено",IF(E18&lt;'Параметры'!$B$2,"Просрочено","В срок"))</f>
        <v>Просрочено</v>
      </c>
    </row>
    <row r="19" spans="1:8" ht="23" customHeight="1">
      <c r="A19" s="3" t="s">
        <v>72</v>
      </c>
      <c r="B19" s="3" t="s">
        <v>39</v>
      </c>
      <c r="C19" s="3" t="s">
        <v>46</v>
      </c>
      <c r="D19" s="4">
        <v>46304</v>
      </c>
      <c r="E19" s="4">
        <v>46318</v>
      </c>
      <c r="F19" s="3" t="s">
        <v>36</v>
      </c>
      <c r="H19" s="3" t="str">
        <f>IF(F19="Выполнено","Завершено",IF(E19&lt;'Параметры'!$B$2,"Просрочено","В срок"))</f>
        <v>В срок</v>
      </c>
    </row>
    <row r="20" spans="1:8" ht="23" customHeight="1">
      <c r="A20" s="3" t="s">
        <v>73</v>
      </c>
      <c r="B20" s="3" t="s">
        <v>39</v>
      </c>
      <c r="C20" s="3" t="s">
        <v>44</v>
      </c>
      <c r="D20" s="4">
        <v>46305</v>
      </c>
      <c r="E20" s="4">
        <v>46319</v>
      </c>
      <c r="F20" s="3" t="s">
        <v>35</v>
      </c>
      <c r="H20" s="3" t="str">
        <f>IF(F20="Выполнено","Завершено",IF(E20&lt;'Параметры'!$B$2,"Просрочено","В срок"))</f>
        <v>В срок</v>
      </c>
    </row>
    <row r="21" spans="1:8" ht="23" customHeight="1">
      <c r="A21" s="3" t="s">
        <v>74</v>
      </c>
      <c r="B21" s="3" t="s">
        <v>39</v>
      </c>
      <c r="C21" s="3" t="s">
        <v>45</v>
      </c>
      <c r="D21" s="4">
        <v>46306</v>
      </c>
      <c r="E21" s="4">
        <v>46320</v>
      </c>
      <c r="F21" s="3" t="s">
        <v>36</v>
      </c>
      <c r="H21" s="3" t="str">
        <f>IF(F21="Выполнено","Завершено",IF(E21&lt;'Параметры'!$B$2,"Просрочено","В срок"))</f>
        <v>В срок</v>
      </c>
    </row>
    <row r="22" spans="1:8" ht="23" customHeight="1">
      <c r="A22" s="3" t="s">
        <v>75</v>
      </c>
      <c r="B22" s="3" t="s">
        <v>39</v>
      </c>
      <c r="C22" s="3" t="s">
        <v>46</v>
      </c>
      <c r="D22" s="4">
        <v>46289</v>
      </c>
      <c r="E22" s="4">
        <v>46303</v>
      </c>
      <c r="F22" s="3" t="s">
        <v>34</v>
      </c>
      <c r="G22" s="4">
        <v>46301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76</v>
      </c>
      <c r="B23" s="3" t="s">
        <v>39</v>
      </c>
      <c r="C23" s="3" t="s">
        <v>44</v>
      </c>
      <c r="D23" s="4">
        <v>46290</v>
      </c>
      <c r="E23" s="4">
        <v>46304</v>
      </c>
      <c r="F23" s="3" t="s">
        <v>34</v>
      </c>
      <c r="G23" s="4">
        <v>46302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77</v>
      </c>
      <c r="B24" s="3" t="s">
        <v>39</v>
      </c>
      <c r="C24" s="3" t="s">
        <v>45</v>
      </c>
      <c r="D24" s="4">
        <v>46291</v>
      </c>
      <c r="E24" s="4">
        <v>46305</v>
      </c>
      <c r="F24" s="3" t="s">
        <v>34</v>
      </c>
      <c r="G24" s="4">
        <v>46308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78</v>
      </c>
      <c r="B25" s="3" t="s">
        <v>39</v>
      </c>
      <c r="C25" s="3" t="s">
        <v>46</v>
      </c>
      <c r="D25" s="4">
        <v>46292</v>
      </c>
      <c r="E25" s="4">
        <v>46306</v>
      </c>
      <c r="F25" s="3" t="s">
        <v>34</v>
      </c>
      <c r="G25" s="4">
        <v>46309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79</v>
      </c>
      <c r="B26" s="3" t="s">
        <v>40</v>
      </c>
      <c r="C26" s="3" t="s">
        <v>44</v>
      </c>
      <c r="D26" s="4">
        <v>46294</v>
      </c>
      <c r="E26" s="4">
        <v>46308</v>
      </c>
      <c r="F26" s="3" t="s">
        <v>35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80</v>
      </c>
      <c r="B27" s="3" t="s">
        <v>40</v>
      </c>
      <c r="C27" s="3" t="s">
        <v>45</v>
      </c>
      <c r="D27" s="4">
        <v>46293</v>
      </c>
      <c r="E27" s="4">
        <v>46307</v>
      </c>
      <c r="F27" s="3" t="s">
        <v>36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81</v>
      </c>
      <c r="B28" s="3" t="s">
        <v>40</v>
      </c>
      <c r="C28" s="3" t="s">
        <v>46</v>
      </c>
      <c r="D28" s="4">
        <v>46292</v>
      </c>
      <c r="E28" s="4">
        <v>46306</v>
      </c>
      <c r="F28" s="3" t="s">
        <v>35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82</v>
      </c>
      <c r="B29" s="3" t="s">
        <v>40</v>
      </c>
      <c r="C29" s="3" t="s">
        <v>44</v>
      </c>
      <c r="D29" s="4">
        <v>46307</v>
      </c>
      <c r="E29" s="4">
        <v>46321</v>
      </c>
      <c r="F29" s="3" t="s">
        <v>36</v>
      </c>
      <c r="H29" s="3" t="str">
        <f>IF(F29="Выполнено","Завершено",IF(E29&lt;'Параметры'!$B$2,"Просрочено","В срок"))</f>
        <v>В срок</v>
      </c>
    </row>
    <row r="30" spans="1:8" ht="23" customHeight="1">
      <c r="A30" s="3" t="s">
        <v>83</v>
      </c>
      <c r="B30" s="3" t="s">
        <v>40</v>
      </c>
      <c r="C30" s="3" t="s">
        <v>45</v>
      </c>
      <c r="D30" s="4">
        <v>46301</v>
      </c>
      <c r="E30" s="4">
        <v>46315</v>
      </c>
      <c r="F30" s="3" t="s">
        <v>35</v>
      </c>
      <c r="H30" s="3" t="str">
        <f>IF(F30="Выполнено","Завершено",IF(E30&lt;'Параметры'!$B$2,"Просрочено","В срок"))</f>
        <v>В срок</v>
      </c>
    </row>
    <row r="31" spans="1:8" ht="23" customHeight="1">
      <c r="A31" s="3" t="s">
        <v>84</v>
      </c>
      <c r="B31" s="3" t="s">
        <v>40</v>
      </c>
      <c r="C31" s="3" t="s">
        <v>46</v>
      </c>
      <c r="D31" s="4">
        <v>46302</v>
      </c>
      <c r="E31" s="4">
        <v>46316</v>
      </c>
      <c r="F31" s="3" t="s">
        <v>36</v>
      </c>
      <c r="H31" s="3" t="str">
        <f>IF(F31="Выполнено","Завершено",IF(E31&lt;'Параметры'!$B$2,"Просрочено","В срок"))</f>
        <v>В срок</v>
      </c>
    </row>
    <row r="32" spans="1:8" ht="23" customHeight="1">
      <c r="A32" s="3" t="s">
        <v>85</v>
      </c>
      <c r="B32" s="3" t="s">
        <v>40</v>
      </c>
      <c r="C32" s="3" t="s">
        <v>44</v>
      </c>
      <c r="D32" s="4">
        <v>46289</v>
      </c>
      <c r="E32" s="4">
        <v>46303</v>
      </c>
      <c r="F32" s="3" t="s">
        <v>34</v>
      </c>
      <c r="G32" s="4">
        <v>46301</v>
      </c>
      <c r="H32" s="3" t="str">
        <f>IF(F32="Выполнено","Завершено",IF(E32&lt;'Параметры'!$B$2,"Просрочено","В срок"))</f>
        <v>Завершено</v>
      </c>
    </row>
    <row r="33" spans="1:8" ht="23" customHeight="1">
      <c r="A33" s="3" t="s">
        <v>86</v>
      </c>
      <c r="B33" s="3" t="s">
        <v>40</v>
      </c>
      <c r="C33" s="3" t="s">
        <v>45</v>
      </c>
      <c r="D33" s="4">
        <v>46290</v>
      </c>
      <c r="E33" s="4">
        <v>46304</v>
      </c>
      <c r="F33" s="3" t="s">
        <v>34</v>
      </c>
      <c r="G33" s="4">
        <v>46302</v>
      </c>
      <c r="H33" s="3" t="str">
        <f>IF(F33="Выполнено","Завершено",IF(E33&lt;'Параметры'!$B$2,"Просрочено","В срок"))</f>
        <v>Завершено</v>
      </c>
    </row>
    <row r="34" spans="1:8" ht="23" customHeight="1">
      <c r="A34" s="3" t="s">
        <v>87</v>
      </c>
      <c r="B34" s="3" t="s">
        <v>40</v>
      </c>
      <c r="C34" s="3" t="s">
        <v>46</v>
      </c>
      <c r="D34" s="4">
        <v>46291</v>
      </c>
      <c r="E34" s="4">
        <v>46305</v>
      </c>
      <c r="F34" s="3" t="s">
        <v>34</v>
      </c>
      <c r="G34" s="4">
        <v>46308</v>
      </c>
      <c r="H34" s="3" t="str">
        <f>IF(F34="Выполнено","Завершено",IF(E34&lt;'Параметры'!$B$2,"Просрочено","В срок"))</f>
        <v>Завершено</v>
      </c>
    </row>
    <row r="35" spans="1:8" ht="23" customHeight="1">
      <c r="A35" s="3" t="s">
        <v>88</v>
      </c>
      <c r="B35" s="3" t="s">
        <v>40</v>
      </c>
      <c r="C35" s="3" t="s">
        <v>44</v>
      </c>
      <c r="D35" s="4">
        <v>46292</v>
      </c>
      <c r="E35" s="4">
        <v>46306</v>
      </c>
      <c r="F35" s="3" t="s">
        <v>34</v>
      </c>
      <c r="G35" s="4">
        <v>46309</v>
      </c>
      <c r="H35" s="3" t="str">
        <f>IF(F35="Выполнено","Завершено",IF(E35&lt;'Параметры'!$B$2,"Просрочено","В срок"))</f>
        <v>Завершено</v>
      </c>
    </row>
    <row r="36" spans="1:8" ht="23" customHeight="1">
      <c r="A36" s="3" t="s">
        <v>89</v>
      </c>
      <c r="B36" s="3" t="s">
        <v>40</v>
      </c>
      <c r="C36" s="3" t="s">
        <v>45</v>
      </c>
      <c r="D36" s="4">
        <v>46293</v>
      </c>
      <c r="E36" s="4">
        <v>46307</v>
      </c>
      <c r="F36" s="3" t="s">
        <v>35</v>
      </c>
      <c r="H36" s="3" t="str">
        <f>IF(F36="Выполнено","Завершено",IF(E36&lt;'Параметры'!$B$2,"Просрочено","В срок"))</f>
        <v>Просрочено</v>
      </c>
    </row>
    <row r="37" spans="1:8" ht="23" customHeight="1">
      <c r="A37" s="3" t="s">
        <v>90</v>
      </c>
      <c r="B37" s="3" t="s">
        <v>40</v>
      </c>
      <c r="C37" s="3" t="s">
        <v>46</v>
      </c>
      <c r="D37" s="4">
        <v>46292</v>
      </c>
      <c r="E37" s="4">
        <v>46306</v>
      </c>
      <c r="F37" s="3" t="s">
        <v>36</v>
      </c>
      <c r="H37" s="3" t="str">
        <f>IF(F37="Выполнено","Завершено",IF(E37&lt;'Параметры'!$B$2,"Просрочено","В срок"))</f>
        <v>Просрочено</v>
      </c>
    </row>
    <row r="38" spans="1:8" ht="23" customHeight="1">
      <c r="A38" s="3" t="s">
        <v>91</v>
      </c>
      <c r="B38" s="3" t="s">
        <v>41</v>
      </c>
      <c r="C38" s="3" t="s">
        <v>44</v>
      </c>
      <c r="D38" s="4">
        <v>46300</v>
      </c>
      <c r="E38" s="4">
        <v>46314</v>
      </c>
      <c r="F38" s="3" t="s">
        <v>35</v>
      </c>
      <c r="H38" s="3" t="str">
        <f>IF(F38="Выполнено","Завершено",IF(E38&lt;'Параметры'!$B$2,"Просрочено","В срок"))</f>
        <v>Просрочено</v>
      </c>
    </row>
    <row r="39" spans="1:8" ht="23" customHeight="1">
      <c r="A39" s="3" t="s">
        <v>92</v>
      </c>
      <c r="B39" s="3" t="s">
        <v>41</v>
      </c>
      <c r="C39" s="3" t="s">
        <v>45</v>
      </c>
      <c r="D39" s="4">
        <v>46303</v>
      </c>
      <c r="E39" s="4">
        <v>46317</v>
      </c>
      <c r="F39" s="3" t="s">
        <v>36</v>
      </c>
      <c r="H39" s="3" t="str">
        <f>IF(F39="Выполнено","Завершено",IF(E39&lt;'Параметры'!$B$2,"Просрочено","В срок"))</f>
        <v>В срок</v>
      </c>
    </row>
    <row r="40" spans="1:8" ht="23" customHeight="1">
      <c r="A40" s="3" t="s">
        <v>93</v>
      </c>
      <c r="B40" s="3" t="s">
        <v>41</v>
      </c>
      <c r="C40" s="3" t="s">
        <v>46</v>
      </c>
      <c r="D40" s="4">
        <v>46304</v>
      </c>
      <c r="E40" s="4">
        <v>46318</v>
      </c>
      <c r="F40" s="3" t="s">
        <v>35</v>
      </c>
      <c r="H40" s="3" t="str">
        <f>IF(F40="Выполнено","Завершено",IF(E40&lt;'Параметры'!$B$2,"Просрочено","В срок"))</f>
        <v>В срок</v>
      </c>
    </row>
    <row r="41" spans="1:8" ht="23" customHeight="1">
      <c r="A41" s="3" t="s">
        <v>94</v>
      </c>
      <c r="B41" s="3" t="s">
        <v>41</v>
      </c>
      <c r="C41" s="3" t="s">
        <v>44</v>
      </c>
      <c r="D41" s="4">
        <v>46305</v>
      </c>
      <c r="E41" s="4">
        <v>46319</v>
      </c>
      <c r="F41" s="3" t="s">
        <v>36</v>
      </c>
      <c r="H41" s="3" t="str">
        <f>IF(F41="Выполнено","Завершено",IF(E41&lt;'Параметры'!$B$2,"Просрочено","В срок"))</f>
        <v>В срок</v>
      </c>
    </row>
    <row r="42" spans="1:8" ht="23" customHeight="1">
      <c r="A42" s="3" t="s">
        <v>95</v>
      </c>
      <c r="B42" s="3" t="s">
        <v>41</v>
      </c>
      <c r="C42" s="3" t="s">
        <v>45</v>
      </c>
      <c r="D42" s="4">
        <v>46289</v>
      </c>
      <c r="E42" s="4">
        <v>46303</v>
      </c>
      <c r="F42" s="3" t="s">
        <v>34</v>
      </c>
      <c r="G42" s="4">
        <v>46301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96</v>
      </c>
      <c r="B43" s="3" t="s">
        <v>41</v>
      </c>
      <c r="C43" s="3" t="s">
        <v>46</v>
      </c>
      <c r="D43" s="4">
        <v>46290</v>
      </c>
      <c r="E43" s="4">
        <v>46304</v>
      </c>
      <c r="F43" s="3" t="s">
        <v>34</v>
      </c>
      <c r="G43" s="4">
        <v>46302</v>
      </c>
      <c r="H43" s="3" t="str">
        <f>IF(F43="Выполнено","Завершено",IF(E43&lt;'Параметры'!$B$2,"Просрочено","В срок"))</f>
        <v>Завершено</v>
      </c>
    </row>
    <row r="44" spans="1:8" ht="23" customHeight="1">
      <c r="A44" s="3" t="s">
        <v>97</v>
      </c>
      <c r="B44" s="3" t="s">
        <v>41</v>
      </c>
      <c r="C44" s="3" t="s">
        <v>44</v>
      </c>
      <c r="D44" s="4">
        <v>46291</v>
      </c>
      <c r="E44" s="4">
        <v>46305</v>
      </c>
      <c r="F44" s="3" t="s">
        <v>34</v>
      </c>
      <c r="G44" s="4">
        <v>46308</v>
      </c>
      <c r="H44" s="3" t="str">
        <f>IF(F44="Выполнено","Завершено",IF(E44&lt;'Параметры'!$B$2,"Просрочено","В срок"))</f>
        <v>Завершено</v>
      </c>
    </row>
    <row r="45" spans="1:8" ht="23" customHeight="1">
      <c r="A45" s="3" t="s">
        <v>98</v>
      </c>
      <c r="B45" s="3" t="s">
        <v>41</v>
      </c>
      <c r="C45" s="3" t="s">
        <v>45</v>
      </c>
      <c r="D45" s="4">
        <v>46292</v>
      </c>
      <c r="E45" s="4">
        <v>46306</v>
      </c>
      <c r="F45" s="3" t="s">
        <v>34</v>
      </c>
      <c r="G45" s="4">
        <v>46309</v>
      </c>
      <c r="H45" s="3" t="str">
        <f>IF(F45="Выполнено","Завершено",IF(E45&lt;'Параметры'!$B$2,"Просрочено","В срок"))</f>
        <v>Завершено</v>
      </c>
    </row>
    <row r="46" spans="1:8" ht="23" customHeight="1">
      <c r="A46" s="3" t="s">
        <v>99</v>
      </c>
      <c r="B46" s="3" t="s">
        <v>41</v>
      </c>
      <c r="C46" s="3" t="s">
        <v>46</v>
      </c>
      <c r="D46" s="4">
        <v>46292</v>
      </c>
      <c r="E46" s="4">
        <v>46306</v>
      </c>
      <c r="F46" s="3" t="s">
        <v>35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100</v>
      </c>
      <c r="B47" s="3" t="s">
        <v>41</v>
      </c>
      <c r="C47" s="3" t="s">
        <v>44</v>
      </c>
      <c r="D47" s="4">
        <v>46300</v>
      </c>
      <c r="E47" s="4">
        <v>46314</v>
      </c>
      <c r="F47" s="3" t="s">
        <v>36</v>
      </c>
      <c r="H47" s="3" t="str">
        <f>IF(F47="Выполнено","Завершено",IF(E47&lt;'Параметры'!$B$2,"Просрочено","В срок"))</f>
        <v>Просрочено</v>
      </c>
    </row>
    <row r="48" spans="1:8" ht="23" customHeight="1">
      <c r="A48" s="3" t="s">
        <v>101</v>
      </c>
      <c r="B48" s="3" t="s">
        <v>41</v>
      </c>
      <c r="C48" s="3" t="s">
        <v>45</v>
      </c>
      <c r="D48" s="4">
        <v>46299</v>
      </c>
      <c r="E48" s="4">
        <v>46313</v>
      </c>
      <c r="F48" s="3" t="s">
        <v>35</v>
      </c>
      <c r="H48" s="3" t="str">
        <f>IF(F48="Выполнено","Завершено",IF(E48&lt;'Параметры'!$B$2,"Просрочено","В срок"))</f>
        <v>Просрочено</v>
      </c>
    </row>
    <row r="49" spans="1:8" ht="23" customHeight="1">
      <c r="A49" s="3" t="s">
        <v>102</v>
      </c>
      <c r="B49" s="3" t="s">
        <v>41</v>
      </c>
      <c r="C49" s="3" t="s">
        <v>46</v>
      </c>
      <c r="D49" s="4">
        <v>46306</v>
      </c>
      <c r="E49" s="4">
        <v>46320</v>
      </c>
      <c r="F49" s="3" t="s">
        <v>36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103</v>
      </c>
      <c r="B50" s="3" t="s">
        <v>42</v>
      </c>
      <c r="C50" s="3" t="s">
        <v>44</v>
      </c>
      <c r="D50" s="4">
        <v>46307</v>
      </c>
      <c r="E50" s="4">
        <v>46321</v>
      </c>
      <c r="F50" s="3" t="s">
        <v>35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104</v>
      </c>
      <c r="B51" s="3" t="s">
        <v>42</v>
      </c>
      <c r="C51" s="3" t="s">
        <v>45</v>
      </c>
      <c r="D51" s="4">
        <v>46301</v>
      </c>
      <c r="E51" s="4">
        <v>46315</v>
      </c>
      <c r="F51" s="3" t="s">
        <v>36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105</v>
      </c>
      <c r="B52" s="3" t="s">
        <v>42</v>
      </c>
      <c r="C52" s="3" t="s">
        <v>46</v>
      </c>
      <c r="D52" s="4">
        <v>46289</v>
      </c>
      <c r="E52" s="4">
        <v>46303</v>
      </c>
      <c r="F52" s="3" t="s">
        <v>34</v>
      </c>
      <c r="G52" s="4">
        <v>46301</v>
      </c>
      <c r="H52" s="3" t="str">
        <f>IF(F52="Выполнено","Завершено",IF(E52&lt;'Параметры'!$B$2,"Просрочено","В срок"))</f>
        <v>Завершено</v>
      </c>
    </row>
    <row r="53" spans="1:8" ht="23" customHeight="1">
      <c r="A53" s="3" t="s">
        <v>106</v>
      </c>
      <c r="B53" s="3" t="s">
        <v>42</v>
      </c>
      <c r="C53" s="3" t="s">
        <v>44</v>
      </c>
      <c r="D53" s="4">
        <v>46290</v>
      </c>
      <c r="E53" s="4">
        <v>46304</v>
      </c>
      <c r="F53" s="3" t="s">
        <v>34</v>
      </c>
      <c r="G53" s="4">
        <v>46302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107</v>
      </c>
      <c r="B54" s="3" t="s">
        <v>42</v>
      </c>
      <c r="C54" s="3" t="s">
        <v>45</v>
      </c>
      <c r="D54" s="4">
        <v>46291</v>
      </c>
      <c r="E54" s="4">
        <v>46305</v>
      </c>
      <c r="F54" s="3" t="s">
        <v>34</v>
      </c>
      <c r="G54" s="4">
        <v>46308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108</v>
      </c>
      <c r="B55" s="3" t="s">
        <v>42</v>
      </c>
      <c r="C55" s="3" t="s">
        <v>46</v>
      </c>
      <c r="D55" s="4">
        <v>46292</v>
      </c>
      <c r="E55" s="4">
        <v>46306</v>
      </c>
      <c r="F55" s="3" t="s">
        <v>34</v>
      </c>
      <c r="G55" s="4">
        <v>46309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109</v>
      </c>
      <c r="B56" s="3" t="s">
        <v>42</v>
      </c>
      <c r="C56" s="3" t="s">
        <v>44</v>
      </c>
      <c r="D56" s="4">
        <v>46300</v>
      </c>
      <c r="E56" s="4">
        <v>46314</v>
      </c>
      <c r="F56" s="3" t="s">
        <v>35</v>
      </c>
      <c r="H56" s="3" t="str">
        <f>IF(F56="Выполнено","Завершено",IF(E56&lt;'Параметры'!$B$2,"Просрочено","В срок"))</f>
        <v>Просрочено</v>
      </c>
    </row>
    <row r="57" spans="1:8" ht="23" customHeight="1">
      <c r="A57" s="3" t="s">
        <v>110</v>
      </c>
      <c r="B57" s="3" t="s">
        <v>42</v>
      </c>
      <c r="C57" s="3" t="s">
        <v>45</v>
      </c>
      <c r="D57" s="4">
        <v>46299</v>
      </c>
      <c r="E57" s="4">
        <v>46313</v>
      </c>
      <c r="F57" s="3" t="s">
        <v>36</v>
      </c>
      <c r="H57" s="3" t="str">
        <f>IF(F57="Выполнено","Завершено",IF(E57&lt;'Параметры'!$B$2,"Просрочено","В срок"))</f>
        <v>Просрочено</v>
      </c>
    </row>
    <row r="58" spans="1:8" ht="23" customHeight="1">
      <c r="A58" s="3" t="s">
        <v>111</v>
      </c>
      <c r="B58" s="3" t="s">
        <v>42</v>
      </c>
      <c r="C58" s="3" t="s">
        <v>46</v>
      </c>
      <c r="D58" s="4">
        <v>46298</v>
      </c>
      <c r="E58" s="4">
        <v>46312</v>
      </c>
      <c r="F58" s="3" t="s">
        <v>35</v>
      </c>
      <c r="H58" s="3" t="str">
        <f>IF(F58="Выполнено","Завершено",IF(E58&lt;'Параметры'!$B$2,"Просрочено","В срок"))</f>
        <v>Просрочено</v>
      </c>
    </row>
    <row r="59" spans="1:8" ht="23" customHeight="1">
      <c r="A59" s="3" t="s">
        <v>112</v>
      </c>
      <c r="B59" s="3" t="s">
        <v>42</v>
      </c>
      <c r="C59" s="3" t="s">
        <v>44</v>
      </c>
      <c r="D59" s="4">
        <v>46302</v>
      </c>
      <c r="E59" s="4">
        <v>46316</v>
      </c>
      <c r="F59" s="3" t="s">
        <v>36</v>
      </c>
      <c r="H59" s="3" t="str">
        <f>IF(F59="Выполнено","Завершено",IF(E59&lt;'Параметры'!$B$2,"Просрочено","В срок"))</f>
        <v>В срок</v>
      </c>
    </row>
    <row r="60" spans="1:8" ht="23" customHeight="1">
      <c r="A60" s="3" t="s">
        <v>113</v>
      </c>
      <c r="B60" s="3" t="s">
        <v>42</v>
      </c>
      <c r="C60" s="3" t="s">
        <v>45</v>
      </c>
      <c r="D60" s="4">
        <v>46303</v>
      </c>
      <c r="E60" s="4">
        <v>46317</v>
      </c>
      <c r="F60" s="3" t="s">
        <v>35</v>
      </c>
      <c r="H60" s="3" t="str">
        <f>IF(F60="Выполнено","Завершено",IF(E60&lt;'Параметры'!$B$2,"Просрочено","В срок"))</f>
        <v>В срок</v>
      </c>
    </row>
    <row r="61" spans="1:8" ht="23" customHeight="1">
      <c r="A61" s="3" t="s">
        <v>114</v>
      </c>
      <c r="B61" s="3" t="s">
        <v>42</v>
      </c>
      <c r="C61" s="3" t="s">
        <v>46</v>
      </c>
      <c r="D61" s="4">
        <v>46304</v>
      </c>
      <c r="E61" s="4">
        <v>46318</v>
      </c>
      <c r="F61" s="3" t="s">
        <v>36</v>
      </c>
      <c r="H61" s="3" t="str">
        <f>IF(F61="Выполнено","Завершено",IF(E61&lt;'Параметры'!$B$2,"Просрочено","В срок"))</f>
        <v>В срок</v>
      </c>
    </row>
    <row r="63" spans="1:8" ht="26" customHeight="1">
      <c r="A63" s="2" t="s">
        <v>117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118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2.7109375" style="3" customWidth="1"/>
    <col min="2" max="2" width="29.7109375" style="3" customWidth="1"/>
    <col min="3" max="5" width="19.7109375" style="3" customWidth="1"/>
    <col min="6" max="6" width="18.7109375" style="3" customWidth="1"/>
    <col min="7" max="7" width="19.7109375" style="3" customWidth="1"/>
    <col min="8" max="8" width="20.7109375" style="3" customWidth="1"/>
  </cols>
  <sheetData>
    <row r="1" spans="1:8" ht="36" customHeight="1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spans="1:8" ht="23" customHeight="1">
      <c r="A2" s="3" t="s">
        <v>55</v>
      </c>
      <c r="B2" s="3" t="s">
        <v>38</v>
      </c>
      <c r="C2" s="3" t="s">
        <v>44</v>
      </c>
      <c r="D2" s="4">
        <v>46289</v>
      </c>
      <c r="E2" s="4">
        <v>46303</v>
      </c>
      <c r="F2" s="3" t="s">
        <v>34</v>
      </c>
      <c r="G2" s="4">
        <v>46301</v>
      </c>
      <c r="H2" s="3" t="str">
        <f>IF(F2="Выполнено","Завершено",IF(E2&lt;'Параметры'!$B$2,"Просрочено","В срок"))</f>
        <v>Завершено</v>
      </c>
    </row>
    <row r="3" spans="1:8" ht="23" customHeight="1">
      <c r="A3" s="3" t="s">
        <v>56</v>
      </c>
      <c r="B3" s="3" t="s">
        <v>38</v>
      </c>
      <c r="C3" s="3" t="s">
        <v>45</v>
      </c>
      <c r="D3" s="4">
        <v>46290</v>
      </c>
      <c r="E3" s="4">
        <v>46304</v>
      </c>
      <c r="F3" s="3" t="s">
        <v>34</v>
      </c>
      <c r="G3" s="4">
        <v>46302</v>
      </c>
      <c r="H3" s="3" t="str">
        <f>IF(F3="Выполнено","Завершено",IF(E3&lt;'Параметры'!$B$2,"Просрочено","В срок"))</f>
        <v>Завершено</v>
      </c>
    </row>
    <row r="4" spans="1:8" ht="23" customHeight="1">
      <c r="A4" s="3" t="s">
        <v>57</v>
      </c>
      <c r="B4" s="3" t="s">
        <v>38</v>
      </c>
      <c r="C4" s="3" t="s">
        <v>46</v>
      </c>
      <c r="D4" s="4">
        <v>46291</v>
      </c>
      <c r="E4" s="4">
        <v>46305</v>
      </c>
      <c r="F4" s="3" t="s">
        <v>34</v>
      </c>
      <c r="G4" s="4">
        <v>46308</v>
      </c>
      <c r="H4" s="3" t="str">
        <f>IF(F4="Выполнено","Завершено",IF(E4&lt;'Параметры'!$B$2,"Просрочено","В срок"))</f>
        <v>Завершено</v>
      </c>
    </row>
    <row r="5" spans="1:8" ht="23" customHeight="1">
      <c r="A5" s="3" t="s">
        <v>58</v>
      </c>
      <c r="B5" s="3" t="s">
        <v>38</v>
      </c>
      <c r="C5" s="3" t="s">
        <v>44</v>
      </c>
      <c r="D5" s="4">
        <v>46292</v>
      </c>
      <c r="E5" s="4">
        <v>46306</v>
      </c>
      <c r="F5" s="3" t="s">
        <v>34</v>
      </c>
      <c r="G5" s="4">
        <v>46309</v>
      </c>
      <c r="H5" s="3" t="str">
        <f>IF(F5="Выполнено","Завершено",IF(E5&lt;'Параметры'!$B$2,"Просрочено","В срок"))</f>
        <v>Завершено</v>
      </c>
    </row>
    <row r="6" spans="1:8" ht="23" customHeight="1">
      <c r="A6" s="3" t="s">
        <v>59</v>
      </c>
      <c r="B6" s="3" t="s">
        <v>38</v>
      </c>
      <c r="C6" s="3" t="s">
        <v>45</v>
      </c>
      <c r="D6" s="4">
        <v>46296</v>
      </c>
      <c r="E6" s="4">
        <v>46310</v>
      </c>
      <c r="F6" s="3" t="s">
        <v>35</v>
      </c>
      <c r="H6" s="3" t="str">
        <f>IF(F6="Выполнено","Завершено",IF(E6&lt;'Параметры'!$B$2,"Просрочено","В срок"))</f>
        <v>Просрочено</v>
      </c>
    </row>
    <row r="7" spans="1:8" ht="23" customHeight="1">
      <c r="A7" s="3" t="s">
        <v>60</v>
      </c>
      <c r="B7" s="3" t="s">
        <v>38</v>
      </c>
      <c r="C7" s="3" t="s">
        <v>46</v>
      </c>
      <c r="D7" s="4">
        <v>46295</v>
      </c>
      <c r="E7" s="4">
        <v>46309</v>
      </c>
      <c r="F7" s="3" t="s">
        <v>36</v>
      </c>
      <c r="H7" s="3" t="str">
        <f>IF(F7="Выполнено","Завершено",IF(E7&lt;'Параметры'!$B$2,"Просрочено","В срок"))</f>
        <v>Просрочено</v>
      </c>
    </row>
    <row r="8" spans="1:8" ht="23" customHeight="1">
      <c r="A8" s="3" t="s">
        <v>61</v>
      </c>
      <c r="B8" s="3" t="s">
        <v>38</v>
      </c>
      <c r="C8" s="3" t="s">
        <v>44</v>
      </c>
      <c r="D8" s="4">
        <v>46294</v>
      </c>
      <c r="E8" s="4">
        <v>46308</v>
      </c>
      <c r="F8" s="3" t="s">
        <v>35</v>
      </c>
      <c r="H8" s="3" t="str">
        <f>IF(F8="Выполнено","Завершено",IF(E8&lt;'Параметры'!$B$2,"Просрочено","В срок"))</f>
        <v>Просрочено</v>
      </c>
    </row>
    <row r="9" spans="1:8" ht="23" customHeight="1">
      <c r="A9" s="3" t="s">
        <v>62</v>
      </c>
      <c r="B9" s="3" t="s">
        <v>38</v>
      </c>
      <c r="C9" s="3" t="s">
        <v>45</v>
      </c>
      <c r="D9" s="4">
        <v>46301</v>
      </c>
      <c r="E9" s="4">
        <v>46315</v>
      </c>
      <c r="F9" s="3" t="s">
        <v>36</v>
      </c>
      <c r="H9" s="3" t="str">
        <f>IF(F9="Выполнено","Завершено",IF(E9&lt;'Параметры'!$B$2,"Просрочено","В срок"))</f>
        <v>В срок</v>
      </c>
    </row>
    <row r="10" spans="1:8" ht="23" customHeight="1">
      <c r="A10" s="3" t="s">
        <v>63</v>
      </c>
      <c r="B10" s="3" t="s">
        <v>38</v>
      </c>
      <c r="C10" s="3" t="s">
        <v>46</v>
      </c>
      <c r="D10" s="4">
        <v>46302</v>
      </c>
      <c r="E10" s="4">
        <v>46316</v>
      </c>
      <c r="F10" s="3" t="s">
        <v>35</v>
      </c>
      <c r="H10" s="3" t="str">
        <f>IF(F10="Выполнено","Завершено",IF(E10&lt;'Параметры'!$B$2,"Просрочено","В срок"))</f>
        <v>В срок</v>
      </c>
    </row>
    <row r="11" spans="1:8" ht="23" customHeight="1">
      <c r="A11" s="3" t="s">
        <v>64</v>
      </c>
      <c r="B11" s="3" t="s">
        <v>38</v>
      </c>
      <c r="C11" s="3" t="s">
        <v>44</v>
      </c>
      <c r="D11" s="4">
        <v>46303</v>
      </c>
      <c r="E11" s="4">
        <v>46317</v>
      </c>
      <c r="F11" s="3" t="s">
        <v>36</v>
      </c>
      <c r="H11" s="3" t="str">
        <f>IF(F11="Выполнено","Завершено",IF(E11&lt;'Параметры'!$B$2,"Просрочено","В срок"))</f>
        <v>В срок</v>
      </c>
    </row>
    <row r="12" spans="1:8" ht="23" customHeight="1">
      <c r="A12" s="3" t="s">
        <v>65</v>
      </c>
      <c r="B12" s="3" t="s">
        <v>38</v>
      </c>
      <c r="C12" s="3" t="s">
        <v>45</v>
      </c>
      <c r="D12" s="4">
        <v>46289</v>
      </c>
      <c r="E12" s="4">
        <v>46303</v>
      </c>
      <c r="F12" s="3" t="s">
        <v>34</v>
      </c>
      <c r="G12" s="4">
        <v>46301</v>
      </c>
      <c r="H12" s="3" t="str">
        <f>IF(F12="Выполнено","Завершено",IF(E12&lt;'Параметры'!$B$2,"Просрочено","В срок"))</f>
        <v>Завершено</v>
      </c>
    </row>
    <row r="13" spans="1:8" ht="23" customHeight="1">
      <c r="A13" s="3" t="s">
        <v>66</v>
      </c>
      <c r="B13" s="3" t="s">
        <v>38</v>
      </c>
      <c r="C13" s="3" t="s">
        <v>46</v>
      </c>
      <c r="D13" s="4">
        <v>46290</v>
      </c>
      <c r="E13" s="4">
        <v>46304</v>
      </c>
      <c r="F13" s="3" t="s">
        <v>34</v>
      </c>
      <c r="G13" s="4">
        <v>46302</v>
      </c>
      <c r="H13" s="3" t="str">
        <f>IF(F13="Выполнено","Завершено",IF(E13&lt;'Параметры'!$B$2,"Просрочено","В срок"))</f>
        <v>Завершено</v>
      </c>
    </row>
    <row r="14" spans="1:8" ht="23" customHeight="1">
      <c r="A14" s="3" t="s">
        <v>67</v>
      </c>
      <c r="B14" s="3" t="s">
        <v>39</v>
      </c>
      <c r="C14" s="3" t="s">
        <v>44</v>
      </c>
      <c r="D14" s="4">
        <v>46291</v>
      </c>
      <c r="E14" s="4">
        <v>46305</v>
      </c>
      <c r="F14" s="3" t="s">
        <v>34</v>
      </c>
      <c r="G14" s="4">
        <v>46308</v>
      </c>
      <c r="H14" s="3" t="str">
        <f>IF(F14="Выполнено","Завершено",IF(E14&lt;'Параметры'!$B$2,"Просрочено","В срок"))</f>
        <v>Завершено</v>
      </c>
    </row>
    <row r="15" spans="1:8" ht="23" customHeight="1">
      <c r="A15" s="3" t="s">
        <v>68</v>
      </c>
      <c r="B15" s="3" t="s">
        <v>39</v>
      </c>
      <c r="C15" s="3" t="s">
        <v>45</v>
      </c>
      <c r="D15" s="4">
        <v>46292</v>
      </c>
      <c r="E15" s="4">
        <v>46306</v>
      </c>
      <c r="F15" s="3" t="s">
        <v>34</v>
      </c>
      <c r="G15" s="4">
        <v>46309</v>
      </c>
      <c r="H15" s="3" t="str">
        <f>IF(F15="Выполнено","Завершено",IF(E15&lt;'Параметры'!$B$2,"Просрочено","В срок"))</f>
        <v>Завершено</v>
      </c>
    </row>
    <row r="16" spans="1:8" ht="23" customHeight="1">
      <c r="A16" s="3" t="s">
        <v>69</v>
      </c>
      <c r="B16" s="3" t="s">
        <v>39</v>
      </c>
      <c r="C16" s="3" t="s">
        <v>46</v>
      </c>
      <c r="D16" s="4">
        <v>46295</v>
      </c>
      <c r="E16" s="4">
        <v>46309</v>
      </c>
      <c r="F16" s="3" t="s">
        <v>35</v>
      </c>
      <c r="H16" s="3" t="str">
        <f>IF(F16="Выполнено","Завершено",IF(E16&lt;'Параметры'!$B$2,"Просрочено","В срок"))</f>
        <v>Просрочено</v>
      </c>
    </row>
    <row r="17" spans="1:8" ht="23" customHeight="1">
      <c r="A17" s="3" t="s">
        <v>70</v>
      </c>
      <c r="B17" s="3" t="s">
        <v>39</v>
      </c>
      <c r="C17" s="3" t="s">
        <v>44</v>
      </c>
      <c r="D17" s="4">
        <v>46294</v>
      </c>
      <c r="E17" s="4">
        <v>46308</v>
      </c>
      <c r="F17" s="3" t="s">
        <v>36</v>
      </c>
      <c r="H17" s="3" t="str">
        <f>IF(F17="Выполнено","Завершено",IF(E17&lt;'Параметры'!$B$2,"Просрочено","В срок"))</f>
        <v>Просрочено</v>
      </c>
    </row>
    <row r="18" spans="1:8" ht="23" customHeight="1">
      <c r="A18" s="3" t="s">
        <v>71</v>
      </c>
      <c r="B18" s="3" t="s">
        <v>39</v>
      </c>
      <c r="C18" s="3" t="s">
        <v>45</v>
      </c>
      <c r="D18" s="4">
        <v>46293</v>
      </c>
      <c r="E18" s="4">
        <v>46307</v>
      </c>
      <c r="F18" s="3" t="s">
        <v>35</v>
      </c>
      <c r="H18" s="3" t="str">
        <f>IF(F18="Выполнено","Завершено",IF(E18&lt;'Параметры'!$B$2,"Просрочено","В срок"))</f>
        <v>Просрочено</v>
      </c>
    </row>
    <row r="19" spans="1:8" ht="23" customHeight="1">
      <c r="A19" s="3" t="s">
        <v>72</v>
      </c>
      <c r="B19" s="3" t="s">
        <v>39</v>
      </c>
      <c r="C19" s="3" t="s">
        <v>46</v>
      </c>
      <c r="D19" s="4">
        <v>46304</v>
      </c>
      <c r="E19" s="4">
        <v>46318</v>
      </c>
      <c r="F19" s="3" t="s">
        <v>36</v>
      </c>
      <c r="H19" s="3" t="str">
        <f>IF(F19="Выполнено","Завершено",IF(E19&lt;'Параметры'!$B$2,"Просрочено","В срок"))</f>
        <v>В срок</v>
      </c>
    </row>
    <row r="20" spans="1:8" ht="23" customHeight="1">
      <c r="A20" s="3" t="s">
        <v>73</v>
      </c>
      <c r="B20" s="3" t="s">
        <v>39</v>
      </c>
      <c r="C20" s="3" t="s">
        <v>44</v>
      </c>
      <c r="D20" s="4">
        <v>46305</v>
      </c>
      <c r="E20" s="4">
        <v>46319</v>
      </c>
      <c r="F20" s="3" t="s">
        <v>35</v>
      </c>
      <c r="H20" s="3" t="str">
        <f>IF(F20="Выполнено","Завершено",IF(E20&lt;'Параметры'!$B$2,"Просрочено","В срок"))</f>
        <v>В срок</v>
      </c>
    </row>
    <row r="21" spans="1:8" ht="23" customHeight="1">
      <c r="A21" s="3" t="s">
        <v>74</v>
      </c>
      <c r="B21" s="3" t="s">
        <v>39</v>
      </c>
      <c r="C21" s="3" t="s">
        <v>45</v>
      </c>
      <c r="D21" s="4">
        <v>46306</v>
      </c>
      <c r="E21" s="4">
        <v>46320</v>
      </c>
      <c r="F21" s="3" t="s">
        <v>36</v>
      </c>
      <c r="H21" s="3" t="str">
        <f>IF(F21="Выполнено","Завершено",IF(E21&lt;'Параметры'!$B$2,"Просрочено","В срок"))</f>
        <v>В срок</v>
      </c>
    </row>
    <row r="22" spans="1:8" ht="23" customHeight="1">
      <c r="A22" s="3" t="s">
        <v>75</v>
      </c>
      <c r="B22" s="3" t="s">
        <v>39</v>
      </c>
      <c r="C22" s="3" t="s">
        <v>46</v>
      </c>
      <c r="D22" s="4">
        <v>46289</v>
      </c>
      <c r="E22" s="4">
        <v>46303</v>
      </c>
      <c r="F22" s="3" t="s">
        <v>34</v>
      </c>
      <c r="G22" s="4">
        <v>46301</v>
      </c>
      <c r="H22" s="3" t="str">
        <f>IF(F22="Выполнено","Завершено",IF(E22&lt;'Параметры'!$B$2,"Просрочено","В срок"))</f>
        <v>Завершено</v>
      </c>
    </row>
    <row r="23" spans="1:8" ht="23" customHeight="1">
      <c r="A23" s="3" t="s">
        <v>76</v>
      </c>
      <c r="B23" s="3" t="s">
        <v>39</v>
      </c>
      <c r="C23" s="3" t="s">
        <v>44</v>
      </c>
      <c r="D23" s="4">
        <v>46290</v>
      </c>
      <c r="E23" s="4">
        <v>46304</v>
      </c>
      <c r="F23" s="3" t="s">
        <v>34</v>
      </c>
      <c r="G23" s="4">
        <v>46302</v>
      </c>
      <c r="H23" s="3" t="str">
        <f>IF(F23="Выполнено","Завершено",IF(E23&lt;'Параметры'!$B$2,"Просрочено","В срок"))</f>
        <v>Завершено</v>
      </c>
    </row>
    <row r="24" spans="1:8" ht="23" customHeight="1">
      <c r="A24" s="3" t="s">
        <v>77</v>
      </c>
      <c r="B24" s="3" t="s">
        <v>39</v>
      </c>
      <c r="C24" s="3" t="s">
        <v>45</v>
      </c>
      <c r="D24" s="4">
        <v>46291</v>
      </c>
      <c r="E24" s="4">
        <v>46305</v>
      </c>
      <c r="F24" s="3" t="s">
        <v>34</v>
      </c>
      <c r="G24" s="4">
        <v>46308</v>
      </c>
      <c r="H24" s="3" t="str">
        <f>IF(F24="Выполнено","Завершено",IF(E24&lt;'Параметры'!$B$2,"Просрочено","В срок"))</f>
        <v>Завершено</v>
      </c>
    </row>
    <row r="25" spans="1:8" ht="23" customHeight="1">
      <c r="A25" s="3" t="s">
        <v>78</v>
      </c>
      <c r="B25" s="3" t="s">
        <v>39</v>
      </c>
      <c r="C25" s="3" t="s">
        <v>46</v>
      </c>
      <c r="D25" s="4">
        <v>46292</v>
      </c>
      <c r="E25" s="4">
        <v>46306</v>
      </c>
      <c r="F25" s="3" t="s">
        <v>34</v>
      </c>
      <c r="G25" s="4">
        <v>46309</v>
      </c>
      <c r="H25" s="3" t="str">
        <f>IF(F25="Выполнено","Завершено",IF(E25&lt;'Параметры'!$B$2,"Просрочено","В срок"))</f>
        <v>Завершено</v>
      </c>
    </row>
    <row r="26" spans="1:8" ht="23" customHeight="1">
      <c r="A26" s="3" t="s">
        <v>79</v>
      </c>
      <c r="B26" s="3" t="s">
        <v>40</v>
      </c>
      <c r="C26" s="3" t="s">
        <v>44</v>
      </c>
      <c r="D26" s="4">
        <v>46294</v>
      </c>
      <c r="E26" s="4">
        <v>46308</v>
      </c>
      <c r="F26" s="3" t="s">
        <v>35</v>
      </c>
      <c r="H26" s="3" t="str">
        <f>IF(F26="Выполнено","Завершено",IF(E26&lt;'Параметры'!$B$2,"Просрочено","В срок"))</f>
        <v>Просрочено</v>
      </c>
    </row>
    <row r="27" spans="1:8" ht="23" customHeight="1">
      <c r="A27" s="3" t="s">
        <v>80</v>
      </c>
      <c r="B27" s="3" t="s">
        <v>40</v>
      </c>
      <c r="C27" s="3" t="s">
        <v>45</v>
      </c>
      <c r="D27" s="4">
        <v>46293</v>
      </c>
      <c r="E27" s="4">
        <v>46307</v>
      </c>
      <c r="F27" s="3" t="s">
        <v>36</v>
      </c>
      <c r="H27" s="3" t="str">
        <f>IF(F27="Выполнено","Завершено",IF(E27&lt;'Параметры'!$B$2,"Просрочено","В срок"))</f>
        <v>Просрочено</v>
      </c>
    </row>
    <row r="28" spans="1:8" ht="23" customHeight="1">
      <c r="A28" s="3" t="s">
        <v>81</v>
      </c>
      <c r="B28" s="3" t="s">
        <v>40</v>
      </c>
      <c r="C28" s="3" t="s">
        <v>46</v>
      </c>
      <c r="D28" s="4">
        <v>46292</v>
      </c>
      <c r="E28" s="4">
        <v>46306</v>
      </c>
      <c r="F28" s="3" t="s">
        <v>35</v>
      </c>
      <c r="H28" s="3" t="str">
        <f>IF(F28="Выполнено","Завершено",IF(E28&lt;'Параметры'!$B$2,"Просрочено","В срок"))</f>
        <v>Просрочено</v>
      </c>
    </row>
    <row r="29" spans="1:8" ht="23" customHeight="1">
      <c r="A29" s="3" t="s">
        <v>82</v>
      </c>
      <c r="B29" s="3" t="s">
        <v>40</v>
      </c>
      <c r="C29" s="3" t="s">
        <v>44</v>
      </c>
      <c r="D29" s="4">
        <v>46307</v>
      </c>
      <c r="E29" s="4">
        <v>46321</v>
      </c>
      <c r="F29" s="3" t="s">
        <v>36</v>
      </c>
      <c r="H29" s="3" t="str">
        <f>IF(F29="Выполнено","Завершено",IF(E29&lt;'Параметры'!$B$2,"Просрочено","В срок"))</f>
        <v>В срок</v>
      </c>
    </row>
    <row r="30" spans="1:8" ht="23" customHeight="1">
      <c r="A30" s="3" t="s">
        <v>83</v>
      </c>
      <c r="B30" s="3" t="s">
        <v>40</v>
      </c>
      <c r="C30" s="3" t="s">
        <v>45</v>
      </c>
      <c r="D30" s="4">
        <v>46301</v>
      </c>
      <c r="E30" s="4">
        <v>46315</v>
      </c>
      <c r="F30" s="3" t="s">
        <v>35</v>
      </c>
      <c r="H30" s="3" t="str">
        <f>IF(F30="Выполнено","Завершено",IF(E30&lt;'Параметры'!$B$2,"Просрочено","В срок"))</f>
        <v>В срок</v>
      </c>
    </row>
    <row r="31" spans="1:8" ht="23" customHeight="1">
      <c r="A31" s="3" t="s">
        <v>84</v>
      </c>
      <c r="B31" s="3" t="s">
        <v>40</v>
      </c>
      <c r="C31" s="3" t="s">
        <v>46</v>
      </c>
      <c r="D31" s="4">
        <v>46302</v>
      </c>
      <c r="E31" s="4">
        <v>46316</v>
      </c>
      <c r="F31" s="3" t="s">
        <v>36</v>
      </c>
      <c r="H31" s="3" t="str">
        <f>IF(F31="Выполнено","Завершено",IF(E31&lt;'Параметры'!$B$2,"Просрочено","В срок"))</f>
        <v>В срок</v>
      </c>
    </row>
    <row r="32" spans="1:8" ht="23" customHeight="1">
      <c r="A32" s="3" t="s">
        <v>85</v>
      </c>
      <c r="B32" s="3" t="s">
        <v>40</v>
      </c>
      <c r="C32" s="3" t="s">
        <v>44</v>
      </c>
      <c r="D32" s="4">
        <v>46289</v>
      </c>
      <c r="E32" s="4">
        <v>46303</v>
      </c>
      <c r="F32" s="3" t="s">
        <v>34</v>
      </c>
      <c r="G32" s="4">
        <v>46301</v>
      </c>
      <c r="H32" s="3" t="str">
        <f>IF(F32="Выполнено","Завершено",IF(E32&lt;'Параметры'!$B$2,"Просрочено","В срок"))</f>
        <v>Завершено</v>
      </c>
    </row>
    <row r="33" spans="1:8" ht="23" customHeight="1">
      <c r="A33" s="3" t="s">
        <v>86</v>
      </c>
      <c r="B33" s="3" t="s">
        <v>40</v>
      </c>
      <c r="C33" s="3" t="s">
        <v>45</v>
      </c>
      <c r="D33" s="4">
        <v>46290</v>
      </c>
      <c r="E33" s="4">
        <v>46304</v>
      </c>
      <c r="F33" s="3" t="s">
        <v>34</v>
      </c>
      <c r="G33" s="4">
        <v>46302</v>
      </c>
      <c r="H33" s="3" t="str">
        <f>IF(F33="Выполнено","Завершено",IF(E33&lt;'Параметры'!$B$2,"Просрочено","В срок"))</f>
        <v>Завершено</v>
      </c>
    </row>
    <row r="34" spans="1:8" ht="23" customHeight="1">
      <c r="A34" s="3" t="s">
        <v>87</v>
      </c>
      <c r="B34" s="3" t="s">
        <v>40</v>
      </c>
      <c r="C34" s="3" t="s">
        <v>46</v>
      </c>
      <c r="D34" s="4">
        <v>46291</v>
      </c>
      <c r="E34" s="4">
        <v>46305</v>
      </c>
      <c r="F34" s="3" t="s">
        <v>34</v>
      </c>
      <c r="G34" s="4">
        <v>46308</v>
      </c>
      <c r="H34" s="3" t="str">
        <f>IF(F34="Выполнено","Завершено",IF(E34&lt;'Параметры'!$B$2,"Просрочено","В срок"))</f>
        <v>Завершено</v>
      </c>
    </row>
    <row r="35" spans="1:8" ht="23" customHeight="1">
      <c r="A35" s="3" t="s">
        <v>88</v>
      </c>
      <c r="B35" s="3" t="s">
        <v>40</v>
      </c>
      <c r="C35" s="3" t="s">
        <v>44</v>
      </c>
      <c r="D35" s="4">
        <v>46292</v>
      </c>
      <c r="E35" s="4">
        <v>46306</v>
      </c>
      <c r="F35" s="3" t="s">
        <v>34</v>
      </c>
      <c r="G35" s="4">
        <v>46309</v>
      </c>
      <c r="H35" s="3" t="str">
        <f>IF(F35="Выполнено","Завершено",IF(E35&lt;'Параметры'!$B$2,"Просрочено","В срок"))</f>
        <v>Завершено</v>
      </c>
    </row>
    <row r="36" spans="1:8" ht="23" customHeight="1">
      <c r="A36" s="3" t="s">
        <v>89</v>
      </c>
      <c r="B36" s="3" t="s">
        <v>40</v>
      </c>
      <c r="C36" s="3" t="s">
        <v>45</v>
      </c>
      <c r="D36" s="4">
        <v>46293</v>
      </c>
      <c r="E36" s="4">
        <v>46307</v>
      </c>
      <c r="F36" s="3" t="s">
        <v>35</v>
      </c>
      <c r="H36" s="3" t="str">
        <f>IF(F36="Выполнено","Завершено",IF(E36&lt;'Параметры'!$B$2,"Просрочено","В срок"))</f>
        <v>Просрочено</v>
      </c>
    </row>
    <row r="37" spans="1:8" ht="23" customHeight="1">
      <c r="A37" s="3" t="s">
        <v>90</v>
      </c>
      <c r="B37" s="3" t="s">
        <v>40</v>
      </c>
      <c r="C37" s="3" t="s">
        <v>46</v>
      </c>
      <c r="D37" s="4">
        <v>46292</v>
      </c>
      <c r="E37" s="4">
        <v>46306</v>
      </c>
      <c r="F37" s="3" t="s">
        <v>36</v>
      </c>
      <c r="H37" s="3" t="str">
        <f>IF(F37="Выполнено","Завершено",IF(E37&lt;'Параметры'!$B$2,"Просрочено","В срок"))</f>
        <v>Просрочено</v>
      </c>
    </row>
    <row r="38" spans="1:8" ht="23" customHeight="1">
      <c r="A38" s="3" t="s">
        <v>91</v>
      </c>
      <c r="B38" s="3" t="s">
        <v>41</v>
      </c>
      <c r="C38" s="3" t="s">
        <v>44</v>
      </c>
      <c r="D38" s="4">
        <v>46300</v>
      </c>
      <c r="E38" s="4">
        <v>46314</v>
      </c>
      <c r="F38" s="3" t="s">
        <v>35</v>
      </c>
      <c r="H38" s="3" t="str">
        <f>IF(F38="Выполнено","Завершено",IF(E38&lt;'Параметры'!$B$2,"Просрочено","В срок"))</f>
        <v>Просрочено</v>
      </c>
    </row>
    <row r="39" spans="1:8" ht="23" customHeight="1">
      <c r="A39" s="3" t="s">
        <v>92</v>
      </c>
      <c r="B39" s="3" t="s">
        <v>41</v>
      </c>
      <c r="C39" s="3" t="s">
        <v>45</v>
      </c>
      <c r="D39" s="4">
        <v>46303</v>
      </c>
      <c r="E39" s="4">
        <v>46317</v>
      </c>
      <c r="F39" s="3" t="s">
        <v>36</v>
      </c>
      <c r="H39" s="3" t="str">
        <f>IF(F39="Выполнено","Завершено",IF(E39&lt;'Параметры'!$B$2,"Просрочено","В срок"))</f>
        <v>В срок</v>
      </c>
    </row>
    <row r="40" spans="1:8" ht="23" customHeight="1">
      <c r="A40" s="3" t="s">
        <v>93</v>
      </c>
      <c r="B40" s="3" t="s">
        <v>41</v>
      </c>
      <c r="C40" s="3" t="s">
        <v>46</v>
      </c>
      <c r="D40" s="4">
        <v>46304</v>
      </c>
      <c r="E40" s="4">
        <v>46318</v>
      </c>
      <c r="F40" s="3" t="s">
        <v>35</v>
      </c>
      <c r="H40" s="3" t="str">
        <f>IF(F40="Выполнено","Завершено",IF(E40&lt;'Параметры'!$B$2,"Просрочено","В срок"))</f>
        <v>В срок</v>
      </c>
    </row>
    <row r="41" spans="1:8" ht="23" customHeight="1">
      <c r="A41" s="3" t="s">
        <v>94</v>
      </c>
      <c r="B41" s="3" t="s">
        <v>41</v>
      </c>
      <c r="C41" s="3" t="s">
        <v>44</v>
      </c>
      <c r="D41" s="4">
        <v>46305</v>
      </c>
      <c r="E41" s="4">
        <v>46319</v>
      </c>
      <c r="F41" s="3" t="s">
        <v>36</v>
      </c>
      <c r="H41" s="3" t="str">
        <f>IF(F41="Выполнено","Завершено",IF(E41&lt;'Параметры'!$B$2,"Просрочено","В срок"))</f>
        <v>В срок</v>
      </c>
    </row>
    <row r="42" spans="1:8" ht="23" customHeight="1">
      <c r="A42" s="3" t="s">
        <v>95</v>
      </c>
      <c r="B42" s="3" t="s">
        <v>41</v>
      </c>
      <c r="C42" s="3" t="s">
        <v>45</v>
      </c>
      <c r="D42" s="4">
        <v>46289</v>
      </c>
      <c r="E42" s="4">
        <v>46303</v>
      </c>
      <c r="F42" s="3" t="s">
        <v>34</v>
      </c>
      <c r="G42" s="4">
        <v>46301</v>
      </c>
      <c r="H42" s="3" t="str">
        <f>IF(F42="Выполнено","Завершено",IF(E42&lt;'Параметры'!$B$2,"Просрочено","В срок"))</f>
        <v>Завершено</v>
      </c>
    </row>
    <row r="43" spans="1:8" ht="23" customHeight="1">
      <c r="A43" s="3" t="s">
        <v>96</v>
      </c>
      <c r="B43" s="3" t="s">
        <v>41</v>
      </c>
      <c r="C43" s="3" t="s">
        <v>46</v>
      </c>
      <c r="D43" s="4">
        <v>46290</v>
      </c>
      <c r="E43" s="4">
        <v>46304</v>
      </c>
      <c r="F43" s="3" t="s">
        <v>34</v>
      </c>
      <c r="G43" s="4">
        <v>46302</v>
      </c>
      <c r="H43" s="3" t="str">
        <f>IF(F43="Выполнено","Завершено",IF(E43&lt;'Параметры'!$B$2,"Просрочено","В срок"))</f>
        <v>Завершено</v>
      </c>
    </row>
    <row r="44" spans="1:8" ht="23" customHeight="1">
      <c r="A44" s="3" t="s">
        <v>97</v>
      </c>
      <c r="B44" s="3" t="s">
        <v>41</v>
      </c>
      <c r="C44" s="3" t="s">
        <v>44</v>
      </c>
      <c r="D44" s="4">
        <v>46291</v>
      </c>
      <c r="E44" s="4">
        <v>46305</v>
      </c>
      <c r="F44" s="3" t="s">
        <v>34</v>
      </c>
      <c r="G44" s="4">
        <v>46308</v>
      </c>
      <c r="H44" s="3" t="str">
        <f>IF(F44="Выполнено","Завершено",IF(E44&lt;'Параметры'!$B$2,"Просрочено","В срок"))</f>
        <v>Завершено</v>
      </c>
    </row>
    <row r="45" spans="1:8" ht="23" customHeight="1">
      <c r="A45" s="3" t="s">
        <v>98</v>
      </c>
      <c r="B45" s="3" t="s">
        <v>41</v>
      </c>
      <c r="C45" s="3" t="s">
        <v>45</v>
      </c>
      <c r="D45" s="4">
        <v>46292</v>
      </c>
      <c r="E45" s="4">
        <v>46306</v>
      </c>
      <c r="F45" s="3" t="s">
        <v>34</v>
      </c>
      <c r="G45" s="4">
        <v>46309</v>
      </c>
      <c r="H45" s="3" t="str">
        <f>IF(F45="Выполнено","Завершено",IF(E45&lt;'Параметры'!$B$2,"Просрочено","В срок"))</f>
        <v>Завершено</v>
      </c>
    </row>
    <row r="46" spans="1:8" ht="23" customHeight="1">
      <c r="A46" s="3" t="s">
        <v>99</v>
      </c>
      <c r="B46" s="3" t="s">
        <v>41</v>
      </c>
      <c r="C46" s="3" t="s">
        <v>46</v>
      </c>
      <c r="D46" s="4">
        <v>46292</v>
      </c>
      <c r="E46" s="4">
        <v>46306</v>
      </c>
      <c r="F46" s="3" t="s">
        <v>35</v>
      </c>
      <c r="H46" s="3" t="str">
        <f>IF(F46="Выполнено","Завершено",IF(E46&lt;'Параметры'!$B$2,"Просрочено","В срок"))</f>
        <v>Просрочено</v>
      </c>
    </row>
    <row r="47" spans="1:8" ht="23" customHeight="1">
      <c r="A47" s="3" t="s">
        <v>100</v>
      </c>
      <c r="B47" s="3" t="s">
        <v>41</v>
      </c>
      <c r="C47" s="3" t="s">
        <v>44</v>
      </c>
      <c r="D47" s="4">
        <v>46300</v>
      </c>
      <c r="E47" s="4">
        <v>46314</v>
      </c>
      <c r="F47" s="3" t="s">
        <v>36</v>
      </c>
      <c r="H47" s="3" t="str">
        <f>IF(F47="Выполнено","Завершено",IF(E47&lt;'Параметры'!$B$2,"Просрочено","В срок"))</f>
        <v>Просрочено</v>
      </c>
    </row>
    <row r="48" spans="1:8" ht="23" customHeight="1">
      <c r="A48" s="3" t="s">
        <v>101</v>
      </c>
      <c r="B48" s="3" t="s">
        <v>41</v>
      </c>
      <c r="C48" s="3" t="s">
        <v>45</v>
      </c>
      <c r="D48" s="4">
        <v>46299</v>
      </c>
      <c r="E48" s="4">
        <v>46313</v>
      </c>
      <c r="F48" s="3" t="s">
        <v>35</v>
      </c>
      <c r="H48" s="3" t="str">
        <f>IF(F48="Выполнено","Завершено",IF(E48&lt;'Параметры'!$B$2,"Просрочено","В срок"))</f>
        <v>Просрочено</v>
      </c>
    </row>
    <row r="49" spans="1:8" ht="23" customHeight="1">
      <c r="A49" s="3" t="s">
        <v>102</v>
      </c>
      <c r="B49" s="3" t="s">
        <v>41</v>
      </c>
      <c r="C49" s="3" t="s">
        <v>46</v>
      </c>
      <c r="D49" s="4">
        <v>46306</v>
      </c>
      <c r="E49" s="4">
        <v>46320</v>
      </c>
      <c r="F49" s="3" t="s">
        <v>36</v>
      </c>
      <c r="H49" s="3" t="str">
        <f>IF(F49="Выполнено","Завершено",IF(E49&lt;'Параметры'!$B$2,"Просрочено","В срок"))</f>
        <v>В срок</v>
      </c>
    </row>
    <row r="50" spans="1:8" ht="23" customHeight="1">
      <c r="A50" s="3" t="s">
        <v>103</v>
      </c>
      <c r="B50" s="3" t="s">
        <v>42</v>
      </c>
      <c r="C50" s="3" t="s">
        <v>44</v>
      </c>
      <c r="D50" s="4">
        <v>46307</v>
      </c>
      <c r="E50" s="4">
        <v>46321</v>
      </c>
      <c r="F50" s="3" t="s">
        <v>35</v>
      </c>
      <c r="H50" s="3" t="str">
        <f>IF(F50="Выполнено","Завершено",IF(E50&lt;'Параметры'!$B$2,"Просрочено","В срок"))</f>
        <v>В срок</v>
      </c>
    </row>
    <row r="51" spans="1:8" ht="23" customHeight="1">
      <c r="A51" s="3" t="s">
        <v>104</v>
      </c>
      <c r="B51" s="3" t="s">
        <v>42</v>
      </c>
      <c r="C51" s="3" t="s">
        <v>45</v>
      </c>
      <c r="D51" s="4">
        <v>46301</v>
      </c>
      <c r="E51" s="4">
        <v>46315</v>
      </c>
      <c r="F51" s="3" t="s">
        <v>36</v>
      </c>
      <c r="H51" s="3" t="str">
        <f>IF(F51="Выполнено","Завершено",IF(E51&lt;'Параметры'!$B$2,"Просрочено","В срок"))</f>
        <v>В срок</v>
      </c>
    </row>
    <row r="52" spans="1:8" ht="23" customHeight="1">
      <c r="A52" s="3" t="s">
        <v>105</v>
      </c>
      <c r="B52" s="3" t="s">
        <v>42</v>
      </c>
      <c r="C52" s="3" t="s">
        <v>46</v>
      </c>
      <c r="D52" s="4">
        <v>46289</v>
      </c>
      <c r="E52" s="4">
        <v>46303</v>
      </c>
      <c r="F52" s="3" t="s">
        <v>34</v>
      </c>
      <c r="G52" s="4">
        <v>46301</v>
      </c>
      <c r="H52" s="3" t="str">
        <f>IF(F52="Выполнено","Завершено",IF(E52&lt;'Параметры'!$B$2,"Просрочено","В срок"))</f>
        <v>Завершено</v>
      </c>
    </row>
    <row r="53" spans="1:8" ht="23" customHeight="1">
      <c r="A53" s="3" t="s">
        <v>106</v>
      </c>
      <c r="B53" s="3" t="s">
        <v>42</v>
      </c>
      <c r="C53" s="3" t="s">
        <v>44</v>
      </c>
      <c r="D53" s="4">
        <v>46290</v>
      </c>
      <c r="E53" s="4">
        <v>46304</v>
      </c>
      <c r="F53" s="3" t="s">
        <v>34</v>
      </c>
      <c r="G53" s="4">
        <v>46302</v>
      </c>
      <c r="H53" s="3" t="str">
        <f>IF(F53="Выполнено","Завершено",IF(E53&lt;'Параметры'!$B$2,"Просрочено","В срок"))</f>
        <v>Завершено</v>
      </c>
    </row>
    <row r="54" spans="1:8" ht="23" customHeight="1">
      <c r="A54" s="3" t="s">
        <v>107</v>
      </c>
      <c r="B54" s="3" t="s">
        <v>42</v>
      </c>
      <c r="C54" s="3" t="s">
        <v>45</v>
      </c>
      <c r="D54" s="4">
        <v>46291</v>
      </c>
      <c r="E54" s="4">
        <v>46305</v>
      </c>
      <c r="F54" s="3" t="s">
        <v>34</v>
      </c>
      <c r="G54" s="4">
        <v>46308</v>
      </c>
      <c r="H54" s="3" t="str">
        <f>IF(F54="Выполнено","Завершено",IF(E54&lt;'Параметры'!$B$2,"Просрочено","В срок"))</f>
        <v>Завершено</v>
      </c>
    </row>
    <row r="55" spans="1:8" ht="23" customHeight="1">
      <c r="A55" s="3" t="s">
        <v>108</v>
      </c>
      <c r="B55" s="3" t="s">
        <v>42</v>
      </c>
      <c r="C55" s="3" t="s">
        <v>46</v>
      </c>
      <c r="D55" s="4">
        <v>46292</v>
      </c>
      <c r="E55" s="4">
        <v>46306</v>
      </c>
      <c r="F55" s="3" t="s">
        <v>34</v>
      </c>
      <c r="G55" s="4">
        <v>46309</v>
      </c>
      <c r="H55" s="3" t="str">
        <f>IF(F55="Выполнено","Завершено",IF(E55&lt;'Параметры'!$B$2,"Просрочено","В срок"))</f>
        <v>Завершено</v>
      </c>
    </row>
    <row r="56" spans="1:8" ht="23" customHeight="1">
      <c r="A56" s="3" t="s">
        <v>109</v>
      </c>
      <c r="B56" s="3" t="s">
        <v>42</v>
      </c>
      <c r="C56" s="3" t="s">
        <v>44</v>
      </c>
      <c r="D56" s="4">
        <v>46300</v>
      </c>
      <c r="E56" s="4">
        <v>46314</v>
      </c>
      <c r="F56" s="3" t="s">
        <v>35</v>
      </c>
      <c r="H56" s="3" t="str">
        <f>IF(F56="Выполнено","Завершено",IF(E56&lt;'Параметры'!$B$2,"Просрочено","В срок"))</f>
        <v>Просрочено</v>
      </c>
    </row>
    <row r="57" spans="1:8" ht="23" customHeight="1">
      <c r="A57" s="3" t="s">
        <v>110</v>
      </c>
      <c r="B57" s="3" t="s">
        <v>42</v>
      </c>
      <c r="C57" s="3" t="s">
        <v>45</v>
      </c>
      <c r="D57" s="4">
        <v>46299</v>
      </c>
      <c r="E57" s="4">
        <v>46313</v>
      </c>
      <c r="F57" s="3" t="s">
        <v>36</v>
      </c>
      <c r="H57" s="3" t="str">
        <f>IF(F57="Выполнено","Завершено",IF(E57&lt;'Параметры'!$B$2,"Просрочено","В срок"))</f>
        <v>Просрочено</v>
      </c>
    </row>
    <row r="58" spans="1:8" ht="23" customHeight="1">
      <c r="A58" s="3" t="s">
        <v>111</v>
      </c>
      <c r="B58" s="3" t="s">
        <v>42</v>
      </c>
      <c r="C58" s="3" t="s">
        <v>46</v>
      </c>
      <c r="D58" s="4">
        <v>46298</v>
      </c>
      <c r="E58" s="4">
        <v>46312</v>
      </c>
      <c r="F58" s="3" t="s">
        <v>35</v>
      </c>
      <c r="H58" s="3" t="str">
        <f>IF(F58="Выполнено","Завершено",IF(E58&lt;'Параметры'!$B$2,"Просрочено","В срок"))</f>
        <v>Просрочено</v>
      </c>
    </row>
    <row r="59" spans="1:8" ht="23" customHeight="1">
      <c r="A59" s="3" t="s">
        <v>112</v>
      </c>
      <c r="B59" s="3" t="s">
        <v>42</v>
      </c>
      <c r="C59" s="3" t="s">
        <v>44</v>
      </c>
      <c r="D59" s="4">
        <v>46302</v>
      </c>
      <c r="E59" s="4">
        <v>46316</v>
      </c>
      <c r="F59" s="3" t="s">
        <v>36</v>
      </c>
      <c r="H59" s="3" t="str">
        <f>IF(F59="Выполнено","Завершено",IF(E59&lt;'Параметры'!$B$2,"Просрочено","В срок"))</f>
        <v>В срок</v>
      </c>
    </row>
    <row r="60" spans="1:8" ht="23" customHeight="1">
      <c r="A60" s="3" t="s">
        <v>113</v>
      </c>
      <c r="B60" s="3" t="s">
        <v>42</v>
      </c>
      <c r="C60" s="3" t="s">
        <v>45</v>
      </c>
      <c r="D60" s="4">
        <v>46303</v>
      </c>
      <c r="E60" s="4">
        <v>46317</v>
      </c>
      <c r="F60" s="3" t="s">
        <v>35</v>
      </c>
      <c r="H60" s="3" t="str">
        <f>IF(F60="Выполнено","Завершено",IF(E60&lt;'Параметры'!$B$2,"Просрочено","В срок"))</f>
        <v>В срок</v>
      </c>
    </row>
    <row r="61" spans="1:8" ht="23" customHeight="1">
      <c r="A61" s="3" t="s">
        <v>114</v>
      </c>
      <c r="B61" s="3" t="s">
        <v>42</v>
      </c>
      <c r="C61" s="3" t="s">
        <v>46</v>
      </c>
      <c r="D61" s="4">
        <v>46304</v>
      </c>
      <c r="E61" s="4">
        <v>46318</v>
      </c>
      <c r="F61" s="3" t="s">
        <v>36</v>
      </c>
      <c r="H61" s="3" t="str">
        <f>IF(F61="Выполнено","Завершено",IF(E61&lt;'Параметры'!$B$2,"Просрочено","В срок"))</f>
        <v>В срок</v>
      </c>
    </row>
    <row r="63" spans="1:8" ht="26" customHeight="1">
      <c r="A63" s="2" t="s">
        <v>119</v>
      </c>
      <c r="B63" s="2"/>
      <c r="C63" s="2"/>
      <c r="D63" s="2"/>
      <c r="E63" s="2"/>
      <c r="F63" s="2"/>
      <c r="G63" s="2"/>
      <c r="H63" s="2"/>
    </row>
    <row r="64" spans="1:8" ht="26" customHeight="1">
      <c r="A64" s="2" t="s">
        <v>118</v>
      </c>
      <c r="B64" s="2"/>
      <c r="C64" s="2"/>
      <c r="D64" s="2"/>
      <c r="E64" s="2"/>
      <c r="F64" s="2"/>
      <c r="G64" s="2"/>
      <c r="H64" s="2"/>
    </row>
  </sheetData>
  <mergeCells count="2">
    <mergeCell ref="A63:H63"/>
    <mergeCell ref="A64:H64"/>
  </mergeCells>
  <conditionalFormatting sqref="H2:H61">
    <cfRule type="containsText" dxfId="0" priority="1" operator="containsText" text="Просрочено">
      <formula>NOT(ISERROR(SEARCH("Просрочено",H2)))</formula>
    </cfRule>
    <cfRule type="containsText" dxfId="1" priority="2" operator="containsText" text="Завершено">
      <formula>NOT(ISERROR(SEARCH("Завершено",H2)))</formula>
    </cfRule>
  </conditionalFormatting>
  <dataValidations count="3">
    <dataValidation type="list" allowBlank="1" showInputMessage="1" showErrorMessage="1" errorTitle="Выберите статус" error="Используйте значение из списка." sqref="F2:F1000">
      <formula1>AllowedStatuses</formula1>
    </dataValidation>
    <dataValidation type="list" allowBlank="1" showInputMessage="1" showErrorMessage="1" errorTitle="Выберите подразделение" error="Используйте значение из списка." sqref="B2:B1000">
      <formula1>AllowedDepartments</formula1>
    </dataValidation>
    <dataValidation type="list" allowBlank="1" showInputMessage="1" showErrorMessage="1" errorTitle="Выберите категорию" error="Используйте значение из списка." sqref="C2:C1000">
      <formula1>AllowedCategories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47.7109375" customWidth="1"/>
    <col min="2" max="3" width="22.7109375" customWidth="1"/>
  </cols>
  <sheetData>
    <row r="1" spans="1:3">
      <c r="A1" s="1" t="s">
        <v>120</v>
      </c>
      <c r="B1" s="1" t="s">
        <v>121</v>
      </c>
      <c r="C1" s="1" t="s">
        <v>122</v>
      </c>
    </row>
    <row r="2" spans="1:3" ht="32" customHeight="1">
      <c r="A2" s="2" t="s">
        <v>123</v>
      </c>
      <c r="B2" s="3">
        <f>COUNTA('Реестр'!A2:A61)</f>
        <v>60</v>
      </c>
      <c r="C2" s="3">
        <v>60</v>
      </c>
    </row>
    <row r="3" spans="1:3" ht="32" customHeight="1">
      <c r="A3" s="2" t="s">
        <v>34</v>
      </c>
      <c r="B3" s="3">
        <f>COUNTIF('Реестр'!F2:F61,"Выполнено")</f>
        <v>24</v>
      </c>
      <c r="C3" s="3">
        <v>24</v>
      </c>
    </row>
    <row r="4" spans="1:3" ht="32" customHeight="1">
      <c r="A4" s="2" t="s">
        <v>124</v>
      </c>
      <c r="B4" s="3">
        <f>B2-B3</f>
        <v>36</v>
      </c>
      <c r="C4" s="3">
        <v>36</v>
      </c>
    </row>
    <row r="5" spans="1:3" ht="32" customHeight="1">
      <c r="A5" s="2" t="s">
        <v>125</v>
      </c>
      <c r="B5" s="3">
        <f>COUNTIF('Реестр'!H2:H61,"Просрочено")</f>
        <v>18</v>
      </c>
      <c r="C5" s="3">
        <v>18</v>
      </c>
    </row>
    <row r="6" spans="1:3" ht="32" customHeight="1">
      <c r="A6" s="2" t="s">
        <v>126</v>
      </c>
      <c r="B6" s="5">
        <f>IF(B4=0,0,B5/B4)</f>
        <v>0.5</v>
      </c>
      <c r="C6" s="5">
        <v>0.5</v>
      </c>
    </row>
    <row r="7" spans="1:3" ht="32" customHeight="1">
      <c r="A7" s="2" t="s">
        <v>127</v>
      </c>
      <c r="B7" s="3">
        <v>60</v>
      </c>
      <c r="C7" s="3">
        <v>60</v>
      </c>
    </row>
    <row r="8" spans="1:3" ht="32" customHeight="1">
      <c r="A8" s="2" t="s">
        <v>128</v>
      </c>
      <c r="B8" s="3">
        <f>COUNTBLANK('Реестр'!A2:F61)</f>
        <v>0</v>
      </c>
      <c r="C8" s="3">
        <v>0</v>
      </c>
    </row>
    <row r="9" spans="1:3" ht="32" customHeight="1">
      <c r="A9" s="2" t="s">
        <v>129</v>
      </c>
      <c r="B9" s="3">
        <v>12</v>
      </c>
      <c r="C9" s="3">
        <v>12</v>
      </c>
    </row>
    <row r="12" spans="1:3" ht="45" customHeight="1">
      <c r="A12" s="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32.7109375" customWidth="1"/>
    <col min="2" max="5" width="19.7109375" customWidth="1"/>
    <col min="6" max="6" width="26.7109375" customWidth="1"/>
  </cols>
  <sheetData>
    <row r="1" spans="1:6">
      <c r="A1" s="1" t="s">
        <v>131</v>
      </c>
      <c r="B1" s="1"/>
      <c r="C1" s="1"/>
      <c r="D1" s="1"/>
      <c r="E1" s="1"/>
    </row>
    <row r="3" spans="1:6">
      <c r="A3" s="1" t="s">
        <v>48</v>
      </c>
      <c r="B3" s="1" t="s">
        <v>132</v>
      </c>
      <c r="C3" s="1" t="s">
        <v>133</v>
      </c>
      <c r="D3" s="1" t="s">
        <v>134</v>
      </c>
      <c r="E3" s="1" t="s">
        <v>135</v>
      </c>
    </row>
    <row r="4" spans="1:6" ht="28" customHeight="1">
      <c r="A4" s="3" t="s">
        <v>38</v>
      </c>
      <c r="B4" s="3">
        <v>6</v>
      </c>
      <c r="C4" s="3">
        <v>3</v>
      </c>
      <c r="D4" s="3">
        <v>3</v>
      </c>
      <c r="E4" s="3">
        <v>12</v>
      </c>
    </row>
    <row r="5" spans="1:6" ht="28" customHeight="1">
      <c r="A5" s="3" t="s">
        <v>39</v>
      </c>
      <c r="B5" s="3">
        <v>6</v>
      </c>
      <c r="C5" s="3">
        <v>3</v>
      </c>
      <c r="D5" s="3">
        <v>3</v>
      </c>
      <c r="E5" s="3">
        <v>12</v>
      </c>
    </row>
    <row r="6" spans="1:6" ht="28" customHeight="1">
      <c r="A6" s="3" t="s">
        <v>40</v>
      </c>
      <c r="B6" s="3">
        <v>4</v>
      </c>
      <c r="C6" s="3">
        <v>5</v>
      </c>
      <c r="D6" s="3">
        <v>3</v>
      </c>
      <c r="E6" s="3">
        <v>12</v>
      </c>
    </row>
    <row r="7" spans="1:6" ht="28" customHeight="1">
      <c r="A7" s="3" t="s">
        <v>41</v>
      </c>
      <c r="B7" s="3">
        <v>4</v>
      </c>
      <c r="C7" s="3">
        <v>4</v>
      </c>
      <c r="D7" s="3">
        <v>4</v>
      </c>
      <c r="E7" s="3">
        <v>12</v>
      </c>
    </row>
    <row r="8" spans="1:6" ht="28" customHeight="1">
      <c r="A8" s="3" t="s">
        <v>42</v>
      </c>
      <c r="B8" s="3">
        <v>4</v>
      </c>
      <c r="C8" s="3">
        <v>3</v>
      </c>
      <c r="D8" s="3">
        <v>5</v>
      </c>
      <c r="E8" s="3">
        <v>12</v>
      </c>
    </row>
    <row r="9" spans="1:6">
      <c r="A9" s="1" t="s">
        <v>136</v>
      </c>
      <c r="B9" s="1">
        <v>24</v>
      </c>
      <c r="C9" s="1">
        <v>18</v>
      </c>
      <c r="D9" s="1">
        <v>18</v>
      </c>
      <c r="E9" s="1">
        <v>60</v>
      </c>
    </row>
    <row r="12" spans="1:6" ht="70" customHeight="1">
      <c r="A12" s="2" t="s">
        <v>137</v>
      </c>
    </row>
    <row r="15" spans="1:6" ht="26" customHeight="1">
      <c r="A15" s="1" t="s">
        <v>138</v>
      </c>
      <c r="B15" s="1"/>
      <c r="C15" s="1"/>
      <c r="D15" s="1"/>
      <c r="E15" s="1"/>
      <c r="F15" s="1"/>
    </row>
    <row r="16" spans="1:6" ht="40" customHeight="1">
      <c r="A16" s="1" t="s">
        <v>48</v>
      </c>
      <c r="B16" s="1" t="s">
        <v>135</v>
      </c>
      <c r="C16" s="1" t="s">
        <v>132</v>
      </c>
      <c r="D16" s="1" t="s">
        <v>133</v>
      </c>
      <c r="E16" s="1" t="s">
        <v>134</v>
      </c>
      <c r="F16" s="1" t="s">
        <v>126</v>
      </c>
    </row>
    <row r="17" spans="1:6" ht="22" customHeight="1">
      <c r="A17" s="3" t="s">
        <v>38</v>
      </c>
      <c r="B17" s="3">
        <f>COUNTIF('Реестр'!$B$2:$B$61,$A17)</f>
        <v>12</v>
      </c>
      <c r="C17" s="3">
        <f>COUNTIFS('Реестр'!$B$2:$B$61,$A17,'Реестр'!$H$2:$H$61,"Завершено")</f>
        <v>6</v>
      </c>
      <c r="D17" s="3">
        <f>COUNTIFS('Реестр'!$B$2:$B$61,$A17,'Реестр'!$H$2:$H$61,"Просрочено")</f>
        <v>3</v>
      </c>
      <c r="E17" s="3">
        <f>COUNTIFS('Реестр'!$B$2:$B$61,$A17,'Реестр'!$H$2:$H$61,"В срок")</f>
        <v>3</v>
      </c>
      <c r="F17" s="5">
        <f>IF((D17+E17)=0,0,D17/(D17+E17))</f>
        <v>0.5</v>
      </c>
    </row>
    <row r="18" spans="1:6" ht="22" customHeight="1">
      <c r="A18" s="3" t="s">
        <v>39</v>
      </c>
      <c r="B18" s="3">
        <f>COUNTIF('Реестр'!$B$2:$B$61,$A18)</f>
        <v>12</v>
      </c>
      <c r="C18" s="3">
        <f>COUNTIFS('Реестр'!$B$2:$B$61,$A18,'Реестр'!$H$2:$H$61,"Завершено")</f>
        <v>6</v>
      </c>
      <c r="D18" s="3">
        <f>COUNTIFS('Реестр'!$B$2:$B$61,$A18,'Реестр'!$H$2:$H$61,"Просрочено")</f>
        <v>3</v>
      </c>
      <c r="E18" s="3">
        <f>COUNTIFS('Реестр'!$B$2:$B$61,$A18,'Реестр'!$H$2:$H$61,"В срок")</f>
        <v>3</v>
      </c>
      <c r="F18" s="5">
        <f>IF((D18+E18)=0,0,D18/(D18+E18))</f>
        <v>0.5</v>
      </c>
    </row>
    <row r="19" spans="1:6" ht="22" customHeight="1">
      <c r="A19" s="3" t="s">
        <v>40</v>
      </c>
      <c r="B19" s="3">
        <f>COUNTIF('Реестр'!$B$2:$B$61,$A19)</f>
        <v>12</v>
      </c>
      <c r="C19" s="3">
        <f>COUNTIFS('Реестр'!$B$2:$B$61,$A19,'Реестр'!$H$2:$H$61,"Завершено")</f>
        <v>4</v>
      </c>
      <c r="D19" s="3">
        <f>COUNTIFS('Реестр'!$B$2:$B$61,$A19,'Реестр'!$H$2:$H$61,"Просрочено")</f>
        <v>5</v>
      </c>
      <c r="E19" s="3">
        <f>COUNTIFS('Реестр'!$B$2:$B$61,$A19,'Реестр'!$H$2:$H$61,"В срок")</f>
        <v>3</v>
      </c>
      <c r="F19" s="5">
        <f>IF((D19+E19)=0,0,D19/(D19+E19))</f>
        <v>0.625</v>
      </c>
    </row>
    <row r="20" spans="1:6" ht="22" customHeight="1">
      <c r="A20" s="3" t="s">
        <v>41</v>
      </c>
      <c r="B20" s="3">
        <f>COUNTIF('Реестр'!$B$2:$B$61,$A20)</f>
        <v>12</v>
      </c>
      <c r="C20" s="3">
        <f>COUNTIFS('Реестр'!$B$2:$B$61,$A20,'Реестр'!$H$2:$H$61,"Завершено")</f>
        <v>4</v>
      </c>
      <c r="D20" s="3">
        <f>COUNTIFS('Реестр'!$B$2:$B$61,$A20,'Реестр'!$H$2:$H$61,"Просрочено")</f>
        <v>4</v>
      </c>
      <c r="E20" s="3">
        <f>COUNTIFS('Реестр'!$B$2:$B$61,$A20,'Реестр'!$H$2:$H$61,"В срок")</f>
        <v>4</v>
      </c>
      <c r="F20" s="5">
        <f>IF((D20+E20)=0,0,D20/(D20+E20))</f>
        <v>0.5</v>
      </c>
    </row>
    <row r="21" spans="1:6" ht="22" customHeight="1">
      <c r="A21" s="3" t="s">
        <v>42</v>
      </c>
      <c r="B21" s="3">
        <f>COUNTIF('Реестр'!$B$2:$B$61,$A21)</f>
        <v>12</v>
      </c>
      <c r="C21" s="3">
        <f>COUNTIFS('Реестр'!$B$2:$B$61,$A21,'Реестр'!$H$2:$H$61,"Завершено")</f>
        <v>4</v>
      </c>
      <c r="D21" s="3">
        <f>COUNTIFS('Реестр'!$B$2:$B$61,$A21,'Реестр'!$H$2:$H$61,"Просрочено")</f>
        <v>3</v>
      </c>
      <c r="E21" s="3">
        <f>COUNTIFS('Реестр'!$B$2:$B$61,$A21,'Реестр'!$H$2:$H$61,"В срок")</f>
        <v>5</v>
      </c>
      <c r="F21" s="5">
        <f>IF((D21+E21)=0,0,D21/(D21+E21))</f>
        <v>0.375</v>
      </c>
    </row>
    <row r="22" spans="1:6">
      <c r="A22" s="1" t="s">
        <v>136</v>
      </c>
      <c r="B22" s="1">
        <f>COUNTA('Реестр'!$A$2:$A$61)</f>
        <v>60</v>
      </c>
      <c r="C22" s="1">
        <f>COUNTIF('Реестр'!$H$2:$H$61,"Завершено")</f>
        <v>24</v>
      </c>
      <c r="D22" s="1">
        <f>COUNTIF('Реестр'!$H$2:$H$61,"Просрочено")</f>
        <v>18</v>
      </c>
      <c r="E22" s="1">
        <f>COUNTIF('Реестр'!$H$2:$H$61,"В срок")</f>
        <v>18</v>
      </c>
      <c r="F22" s="1">
        <f>IF((D22+E22)=0,0,D22/(D22+E22))</f>
        <v>0.5</v>
      </c>
    </row>
    <row r="24" spans="1:6">
      <c r="A24" s="3" t="s">
        <v>139</v>
      </c>
      <c r="B24" s="3" t="str">
        <f>IF(AND(SUM(C17:C21)=C22,SUM(D17:D21)=D22,SUM(E17:E21)=E22),"Совпадает","Расхождение")</f>
        <v>Совпадает</v>
      </c>
    </row>
    <row r="25" spans="1:6">
      <c r="A25" s="3" t="s">
        <v>140</v>
      </c>
      <c r="B25" s="3" t="str">
        <f>IF(AND(B22=Проверка!B2,C22=Проверка!B3,D22=Проверка!B5),"Совпадает","Расхождение")</f>
        <v>Совпадает</v>
      </c>
    </row>
    <row r="26" spans="1:6" ht="30" customHeight="1"/>
    <row r="27" spans="1:6">
      <c r="A27" s="2" t="s">
        <v>141</v>
      </c>
    </row>
  </sheetData>
  <mergeCells count="2">
    <mergeCell ref="A1:E1"/>
    <mergeCell ref="A15:F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36.7109375" customWidth="1"/>
    <col min="2" max="5" width="21.7109375" customWidth="1"/>
  </cols>
  <sheetData>
    <row r="1" spans="1:5">
      <c r="A1" s="1" t="s">
        <v>142</v>
      </c>
      <c r="B1" s="1" t="s">
        <v>52</v>
      </c>
      <c r="C1" s="1" t="s">
        <v>143</v>
      </c>
      <c r="D1" s="1" t="s">
        <v>122</v>
      </c>
      <c r="E1" s="1" t="s">
        <v>144</v>
      </c>
    </row>
    <row r="2" spans="1:5" ht="28" customHeight="1">
      <c r="A2" s="3" t="s">
        <v>145</v>
      </c>
      <c r="B2" s="3" t="s">
        <v>35</v>
      </c>
      <c r="C2" s="4">
        <v>46314</v>
      </c>
      <c r="D2" s="3" t="s">
        <v>133</v>
      </c>
      <c r="E2" s="3" t="str">
        <f>IF(B2="Выполнено","Завершено",IF(C2&lt;'Параметры'!$B$2,"Просрочено","В срок"))</f>
        <v>Просрочено</v>
      </c>
    </row>
    <row r="3" spans="1:5" ht="28" customHeight="1">
      <c r="A3" s="3" t="s">
        <v>146</v>
      </c>
      <c r="B3" s="3" t="s">
        <v>36</v>
      </c>
      <c r="C3" s="4">
        <v>46315</v>
      </c>
      <c r="D3" s="3" t="s">
        <v>134</v>
      </c>
      <c r="E3" s="3" t="str">
        <f>IF(B3="Выполнено","Завершено",IF(C3&lt;'Параметры'!$B$2,"Просрочено","В срок"))</f>
        <v>В срок</v>
      </c>
    </row>
    <row r="4" spans="1:5" ht="28" customHeight="1">
      <c r="A4" s="3" t="s">
        <v>147</v>
      </c>
      <c r="B4" s="3" t="s">
        <v>35</v>
      </c>
      <c r="C4" s="4">
        <v>46316</v>
      </c>
      <c r="D4" s="3" t="s">
        <v>134</v>
      </c>
      <c r="E4" s="3" t="str">
        <f>IF(B4="Выполнено","Завершено",IF(C4&lt;'Параметры'!$B$2,"Просрочено","В срок"))</f>
        <v>В срок</v>
      </c>
    </row>
    <row r="5" spans="1:5" ht="28" customHeight="1">
      <c r="A5" s="3" t="s">
        <v>148</v>
      </c>
      <c r="B5" s="3" t="s">
        <v>34</v>
      </c>
      <c r="C5" s="4">
        <v>46314</v>
      </c>
      <c r="D5" s="3" t="s">
        <v>132</v>
      </c>
      <c r="E5" s="3" t="str">
        <f>IF(B5="Выполнено","Завершено",IF(C5&lt;'Параметры'!$B$2,"Просрочено","В срок"))</f>
        <v>Завершено</v>
      </c>
    </row>
    <row r="8" spans="1:5" ht="42" customHeight="1">
      <c r="A8" s="2" t="s">
        <v>149</v>
      </c>
      <c r="B8" s="2"/>
      <c r="C8" s="2"/>
      <c r="D8" s="2"/>
      <c r="E8" s="2"/>
    </row>
    <row r="10" spans="1:5" ht="42" customHeight="1">
      <c r="A10" s="2" t="s">
        <v>150</v>
      </c>
      <c r="B10" s="2"/>
      <c r="C10" s="2"/>
      <c r="D10" s="2"/>
      <c r="E10" s="2"/>
    </row>
  </sheetData>
  <mergeCells count="2">
    <mergeCell ref="A8:E8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Инструкция</vt:lpstr>
      <vt:lpstr>Параметры</vt:lpstr>
      <vt:lpstr>Старт</vt:lpstr>
      <vt:lpstr>Старт 2</vt:lpstr>
      <vt:lpstr>Реестр</vt:lpstr>
      <vt:lpstr>Проверка</vt:lpstr>
      <vt:lpstr>Эталон отчёта</vt:lpstr>
      <vt:lpstr>Тесты</vt:lpstr>
      <vt:lpstr>AllowedCategories</vt:lpstr>
      <vt:lpstr>AllowedDepartments</vt:lpstr>
      <vt:lpstr>AllowedStatuses</vt:lpstr>
      <vt:lpstr>Реестр!Print_Titles</vt:lpstr>
      <vt:lpstr>'Старт 2'!Print_Titles</vt:lpstr>
      <vt:lpstr>Старт!Print_Titles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реестр поручений</dc:title>
  <dc:creator>Бойко Кирилл</dc:creator>
  <dc:description>Синтетические данные. Не реальные сведения органа власти.</dc:description>
  <cp:lastModifiedBy>Бойко Кирилл</cp:lastModifiedBy>
  <dcterms:created xsi:type="dcterms:W3CDTF">2026-10-19T21:25:20Z</dcterms:created>
  <dcterms:modified xsi:type="dcterms:W3CDTF">2026-10-19T21:25:20Z</dcterms:modified>
</cp:coreProperties>
</file>